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ies" sheetId="1" r:id="rId4"/>
    <sheet state="visible" name="population" sheetId="2" r:id="rId5"/>
  </sheets>
  <definedNames/>
  <calcPr/>
  <extLst>
    <ext uri="GoogleSheetsCustomDataVersion2">
      <go:sheetsCustomData xmlns:go="http://customooxmlschemas.google.com/" r:id="rId6" roundtripDataChecksum="3rylhM3cBvxYskOfeWydscRpA/Wz/johC4gWJZRkv/0="/>
    </ext>
  </extLst>
</workbook>
</file>

<file path=xl/sharedStrings.xml><?xml version="1.0" encoding="utf-8"?>
<sst xmlns="http://schemas.openxmlformats.org/spreadsheetml/2006/main" count="353" uniqueCount="219">
  <si>
    <t>date</t>
  </si>
  <si>
    <t>volume senstivity</t>
  </si>
  <si>
    <t>time sensitivity</t>
  </si>
  <si>
    <t>population sensitivity</t>
  </si>
  <si>
    <t>impact sensitivity</t>
  </si>
  <si>
    <t>mayoral weight</t>
  </si>
  <si>
    <t>presidential weight</t>
  </si>
  <si>
    <t>senate weight</t>
  </si>
  <si>
    <t>house weight</t>
  </si>
  <si>
    <t>gubernatorial weight</t>
  </si>
  <si>
    <t>UPFI Composite Price</t>
  </si>
  <si>
    <t>index</t>
  </si>
  <si>
    <t>price</t>
  </si>
  <si>
    <t>mayoral</t>
  </si>
  <si>
    <t>presidential</t>
  </si>
  <si>
    <t>senate</t>
  </si>
  <si>
    <t>house</t>
  </si>
  <si>
    <t>gubernatorial</t>
  </si>
  <si>
    <t>UPFI Mayoral</t>
  </si>
  <si>
    <t>market</t>
  </si>
  <si>
    <t>last_trade_price</t>
  </si>
  <si>
    <t>cum_volume</t>
  </si>
  <si>
    <t>expiry</t>
  </si>
  <si>
    <t>state</t>
  </si>
  <si>
    <t>population</t>
  </si>
  <si>
    <t>volume_score</t>
  </si>
  <si>
    <t>time_score</t>
  </si>
  <si>
    <t>pop_score</t>
  </si>
  <si>
    <t>impact_score</t>
  </si>
  <si>
    <t>raw_weight</t>
  </si>
  <si>
    <t>normalized_weight</t>
  </si>
  <si>
    <t>KXMAYORMIA-25-R</t>
  </si>
  <si>
    <t>FL</t>
  </si>
  <si>
    <t>KXMAYORCHAR-25-R</t>
  </si>
  <si>
    <t>NC</t>
  </si>
  <si>
    <t>KXMAYORNYCPARTY-25-R</t>
  </si>
  <si>
    <t>NY</t>
  </si>
  <si>
    <t>Price</t>
  </si>
  <si>
    <t>UPFI Presidential</t>
  </si>
  <si>
    <t>KXPRESPARTY-2028-R</t>
  </si>
  <si>
    <t>UPFI Senate</t>
  </si>
  <si>
    <t>SENATEAR-28-R</t>
  </si>
  <si>
    <t>AR</t>
  </si>
  <si>
    <t>SENATEND-28-R</t>
  </si>
  <si>
    <t>ND</t>
  </si>
  <si>
    <t>SENATEMT-26-R</t>
  </si>
  <si>
    <t>MT</t>
  </si>
  <si>
    <t>SENATELA-26-R</t>
  </si>
  <si>
    <t>LA</t>
  </si>
  <si>
    <t>SENATEFL-28-R</t>
  </si>
  <si>
    <t>SENATESC-26-R</t>
  </si>
  <si>
    <t>SC</t>
  </si>
  <si>
    <t>SENATEID-28-R</t>
  </si>
  <si>
    <t>ID</t>
  </si>
  <si>
    <t>SENATEIN-28-R</t>
  </si>
  <si>
    <t>IN</t>
  </si>
  <si>
    <t>SENATEUT-28-R</t>
  </si>
  <si>
    <t>UT</t>
  </si>
  <si>
    <t>SENATEAK-26-R</t>
  </si>
  <si>
    <t>AK</t>
  </si>
  <si>
    <t>SENATETX-26-R</t>
  </si>
  <si>
    <t>TX</t>
  </si>
  <si>
    <t>SENATENE-26-R</t>
  </si>
  <si>
    <t>NE</t>
  </si>
  <si>
    <t>SENATEIA-26-R</t>
  </si>
  <si>
    <t>IA</t>
  </si>
  <si>
    <t>SENATEOHS-26-R</t>
  </si>
  <si>
    <t>OH</t>
  </si>
  <si>
    <t>SENATEWI-28-R</t>
  </si>
  <si>
    <t>WI</t>
  </si>
  <si>
    <t>SENATEME-26-R</t>
  </si>
  <si>
    <t>ME</t>
  </si>
  <si>
    <t>SENATEMI-26-R</t>
  </si>
  <si>
    <t>MI</t>
  </si>
  <si>
    <t>SENATEGA-26-R</t>
  </si>
  <si>
    <t>GA</t>
  </si>
  <si>
    <t>SENATEMN-26-R</t>
  </si>
  <si>
    <t>MN</t>
  </si>
  <si>
    <t>SENATEAZ-28-R</t>
  </si>
  <si>
    <t>AZ</t>
  </si>
  <si>
    <t>SENATENC-26-R</t>
  </si>
  <si>
    <t>SENATEVA-26-R</t>
  </si>
  <si>
    <t>VA</t>
  </si>
  <si>
    <t>SENATENV-28-R</t>
  </si>
  <si>
    <t>NV</t>
  </si>
  <si>
    <t>UPFI House</t>
  </si>
  <si>
    <t>HOUSECA41-26-R</t>
  </si>
  <si>
    <t>CA</t>
  </si>
  <si>
    <t>HOUSEPA10-26-R</t>
  </si>
  <si>
    <t>PA</t>
  </si>
  <si>
    <t>HOUSEIN1-26-R</t>
  </si>
  <si>
    <t>HOUSEPA8-26-R</t>
  </si>
  <si>
    <t>HOUSEAZ6-26-R</t>
  </si>
  <si>
    <t>HOUSEOH1-26-R</t>
  </si>
  <si>
    <t>HOUSEPA7-26-R</t>
  </si>
  <si>
    <t>HOUSETN7S-25-R</t>
  </si>
  <si>
    <t>TN</t>
  </si>
  <si>
    <t>HOUSECA22-26-R</t>
  </si>
  <si>
    <t>HOUSECA13-26-R</t>
  </si>
  <si>
    <t>HOUSEAZ1-26-R</t>
  </si>
  <si>
    <t>HOUSENY4-26-R</t>
  </si>
  <si>
    <t>HOUSENE2-26-R</t>
  </si>
  <si>
    <t>HOUSECA45-26-R</t>
  </si>
  <si>
    <t>HOUSECA27-26-R</t>
  </si>
  <si>
    <t>HOUSEWA3-26-R</t>
  </si>
  <si>
    <t>WA</t>
  </si>
  <si>
    <t>HOUSENC1-26-R</t>
  </si>
  <si>
    <t>HOUSEMI8-26-R</t>
  </si>
  <si>
    <t>HOUSENY19-26-R</t>
  </si>
  <si>
    <t>HOUSEME2-26-R</t>
  </si>
  <si>
    <t>HOUSEMI10-26-R</t>
  </si>
  <si>
    <t>HOUSECO8-26-R</t>
  </si>
  <si>
    <t>CO</t>
  </si>
  <si>
    <t>HOUSEIA1-26-R</t>
  </si>
  <si>
    <t>HOUSEMI7-26-R</t>
  </si>
  <si>
    <t>HOUSENH1-26-R</t>
  </si>
  <si>
    <t>NH</t>
  </si>
  <si>
    <t>HOUSEVA7-26-R</t>
  </si>
  <si>
    <t>UPFI Gubernatorial</t>
  </si>
  <si>
    <t>GOVPARTYNJ-25-R</t>
  </si>
  <si>
    <t>NJ</t>
  </si>
  <si>
    <t>GOVPARTYNY-26-R</t>
  </si>
  <si>
    <t>GOVPARTYOH-26-R</t>
  </si>
  <si>
    <t>GOVPARTYNV-26-R</t>
  </si>
  <si>
    <t>GOVPARTYWI-26-R</t>
  </si>
  <si>
    <t>GOVPARTYCA-26-R</t>
  </si>
  <si>
    <t>GOVPARTYMA-26-R</t>
  </si>
  <si>
    <t>MA</t>
  </si>
  <si>
    <t>GOVPARTYMN-26-R</t>
  </si>
  <si>
    <t>GOVPARTYIA-26-R</t>
  </si>
  <si>
    <t>GOVPARTYMI-26-R</t>
  </si>
  <si>
    <t>GOVPARTYGA-26-R</t>
  </si>
  <si>
    <t>GOVPARTYVT-26-R</t>
  </si>
  <si>
    <t>VT</t>
  </si>
  <si>
    <t>GOVPARTYFL-26-R</t>
  </si>
  <si>
    <t>GOVPARTYNH-28-R</t>
  </si>
  <si>
    <t>GOVPARTYKY-27-R</t>
  </si>
  <si>
    <t>KY</t>
  </si>
  <si>
    <t>GOVPARTYTN-26-R</t>
  </si>
  <si>
    <t>GOVPARTYTX-26-R</t>
  </si>
  <si>
    <t>GOVPARTYPA-26-R</t>
  </si>
  <si>
    <t>GOVPARTYID-26-R</t>
  </si>
  <si>
    <t>GOVPARTYAZ-26-R</t>
  </si>
  <si>
    <t>GOVPARTYSD-26-R</t>
  </si>
  <si>
    <t>SD</t>
  </si>
  <si>
    <t>GOVPARTYME-26-R</t>
  </si>
  <si>
    <t>GOVPARTYNE-26-R</t>
  </si>
  <si>
    <t>GOVPARTYHI-26-R</t>
  </si>
  <si>
    <t>HI</t>
  </si>
  <si>
    <t>GOVPARTYOR-26-R</t>
  </si>
  <si>
    <t>OR</t>
  </si>
  <si>
    <t>GOVPARTYKS-27-R</t>
  </si>
  <si>
    <t>KS</t>
  </si>
  <si>
    <t>GOVPARTYWY-26-R</t>
  </si>
  <si>
    <t>WY</t>
  </si>
  <si>
    <t>name</t>
  </si>
  <si>
    <t>abbreviation</t>
  </si>
  <si>
    <t>Alabama</t>
  </si>
  <si>
    <t>AL</t>
  </si>
  <si>
    <t>Alaska</t>
  </si>
  <si>
    <t>Arizona</t>
  </si>
  <si>
    <t>Arkansas</t>
  </si>
  <si>
    <t>California</t>
  </si>
  <si>
    <t>Colorado</t>
  </si>
  <si>
    <t>Connecticut</t>
  </si>
  <si>
    <t>CT</t>
  </si>
  <si>
    <t>Delaware</t>
  </si>
  <si>
    <t>DE</t>
  </si>
  <si>
    <t>Florida</t>
  </si>
  <si>
    <t>Fl</t>
  </si>
  <si>
    <t>Georgia</t>
  </si>
  <si>
    <t>Hawaii</t>
  </si>
  <si>
    <t>Idaho</t>
  </si>
  <si>
    <t>Illinois</t>
  </si>
  <si>
    <t>IL</t>
  </si>
  <si>
    <t>Indiana</t>
  </si>
  <si>
    <t>Iowa</t>
  </si>
  <si>
    <t>Kansas</t>
  </si>
  <si>
    <t>Kentucky</t>
  </si>
  <si>
    <t>Louisiana</t>
  </si>
  <si>
    <t>Maine</t>
  </si>
  <si>
    <t>Maryland</t>
  </si>
  <si>
    <t>MD</t>
  </si>
  <si>
    <t>Massachusetts</t>
  </si>
  <si>
    <t>Michigan</t>
  </si>
  <si>
    <t>Minnesota</t>
  </si>
  <si>
    <t>Mississippi</t>
  </si>
  <si>
    <t>MS</t>
  </si>
  <si>
    <t>Missouri</t>
  </si>
  <si>
    <t>MO</t>
  </si>
  <si>
    <t>Montana</t>
  </si>
  <si>
    <t>Nebraska</t>
  </si>
  <si>
    <t>Nevada</t>
  </si>
  <si>
    <t>New Hampshire</t>
  </si>
  <si>
    <t>New Jersey</t>
  </si>
  <si>
    <t>New Mexico</t>
  </si>
  <si>
    <t>NM</t>
  </si>
  <si>
    <t>New York</t>
  </si>
  <si>
    <t>North Carolina</t>
  </si>
  <si>
    <t>North Dakota</t>
  </si>
  <si>
    <t>Ohio</t>
  </si>
  <si>
    <t>Oklahoma</t>
  </si>
  <si>
    <t>OK</t>
  </si>
  <si>
    <t>Oregon</t>
  </si>
  <si>
    <t>Pennsylvania</t>
  </si>
  <si>
    <t>Rhode Island</t>
  </si>
  <si>
    <t>RI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</si>
  <si>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</si>
  <si>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</si>
  <si>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</si>
  <si>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</si>
  <si>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</si>
  <si>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</si>
  <si>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</si>
  <si>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</si>
  <si>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</si>
  <si>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WV</t>
  </si>
  <si>
    <t>Wisconsin</t>
  </si>
  <si>
    <t>Wyoming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</si>
</sst>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0.0000%"/>
    <numFmt numFmtId="166" formatCode="_(* #,##0_);_(* \(#,##0\);_(* &quot;-&quot;??_);_(@_)"/>
    <numFmt numFmtId="167" formatCode="_(* #,##0.00000000_);_(* \(#,##0.00000000\);_(* &quot;-&quot;??_);_(@_)"/>
  </numFmts>
  <fonts count="13">
    <font>
      <sz val="12.0"/>
      <color theme="1"/>
      <name val="Aptos Narrow"/>
      <scheme val="minor"/>
    </font>
    <font>
      <b/>
      <i/>
      <sz val="12.0"/>
      <color theme="1"/>
      <name val="Aptos Narrow"/>
    </font>
    <font>
      <sz val="12.0"/>
      <color theme="1"/>
      <name val="Aptos Narrow"/>
    </font>
    <font>
      <sz val="12.0"/>
      <color rgb="FF000000"/>
      <name val="Aptos Narrow"/>
    </font>
    <font>
      <b/>
      <i/>
      <sz val="16.0"/>
      <color rgb="FF000000"/>
      <name val="Aptos Narrow"/>
    </font>
    <font/>
    <font>
      <b/>
      <i/>
      <sz val="12.0"/>
      <color rgb="FF000000"/>
      <name val="Aptos Narrow"/>
    </font>
    <font>
      <i/>
      <sz val="12.0"/>
      <color rgb="FF000000"/>
      <name val="Aptos Narrow"/>
    </font>
    <font>
      <b/>
      <sz val="12.0"/>
      <color theme="1"/>
      <name val="Aptos Narrow"/>
    </font>
    <font>
      <b/>
      <i/>
      <sz val="16.0"/>
      <color theme="1"/>
      <name val="Aptos Narrow"/>
    </font>
    <font>
      <i/>
      <sz val="12.0"/>
      <color theme="1"/>
      <name val="Aptos Narrow"/>
    </font>
    <font>
      <sz val="12.0"/>
      <color theme="1"/>
      <name val="Arial"/>
    </font>
    <font>
      <color theme="1"/>
      <name val="Aptos Narrow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8E8E8"/>
        <bgColor rgb="FFE8E8E8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theme="1"/>
      </left>
      <right style="thin">
        <color theme="1"/>
      </right>
      <top style="medium">
        <color theme="1"/>
      </top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14" xfId="0" applyBorder="1" applyFont="1" applyNumberFormat="1"/>
    <xf borderId="1" fillId="0" fontId="2" numFmtId="164" xfId="0" applyBorder="1" applyFont="1" applyNumberFormat="1"/>
    <xf borderId="1" fillId="0" fontId="2" numFmtId="9" xfId="0" applyBorder="1" applyFont="1" applyNumberFormat="1"/>
    <xf borderId="0" fillId="0" fontId="3" numFmtId="0" xfId="0" applyFont="1"/>
    <xf borderId="2" fillId="2" fontId="4" numFmtId="0" xfId="0" applyAlignment="1" applyBorder="1" applyFill="1" applyFont="1">
      <alignment horizontal="center"/>
    </xf>
    <xf borderId="3" fillId="0" fontId="5" numFmtId="0" xfId="0" applyBorder="1" applyFont="1"/>
    <xf borderId="4" fillId="3" fontId="6" numFmtId="0" xfId="0" applyBorder="1" applyFill="1" applyFont="1"/>
    <xf borderId="1" fillId="3" fontId="6" numFmtId="0" xfId="0" applyBorder="1" applyFont="1"/>
    <xf borderId="1" fillId="3" fontId="7" numFmtId="165" xfId="0" applyBorder="1" applyFont="1" applyNumberFormat="1"/>
    <xf borderId="5" fillId="4" fontId="8" numFmtId="0" xfId="0" applyBorder="1" applyFill="1" applyFont="1"/>
    <xf borderId="5" fillId="4" fontId="8" numFmtId="164" xfId="0" applyBorder="1" applyFont="1" applyNumberFormat="1"/>
    <xf borderId="6" fillId="2" fontId="9" numFmtId="0" xfId="0" applyAlignment="1" applyBorder="1" applyFont="1">
      <alignment horizontal="center"/>
    </xf>
    <xf borderId="7" fillId="0" fontId="5" numFmtId="0" xfId="0" applyBorder="1" applyFont="1"/>
    <xf borderId="8" fillId="0" fontId="5" numFmtId="0" xfId="0" applyBorder="1" applyFont="1"/>
    <xf borderId="0" fillId="0" fontId="10" numFmtId="0" xfId="0" applyFont="1"/>
    <xf borderId="0" fillId="0" fontId="2" numFmtId="0" xfId="0" applyFont="1"/>
    <xf borderId="0" fillId="0" fontId="11" numFmtId="10" xfId="0" applyAlignment="1" applyFont="1" applyNumberFormat="1">
      <alignment readingOrder="0"/>
    </xf>
    <xf borderId="0" fillId="0" fontId="2" numFmtId="166" xfId="0" applyFont="1" applyNumberFormat="1"/>
    <xf borderId="0" fillId="0" fontId="2" numFmtId="14" xfId="0" applyFont="1" applyNumberFormat="1"/>
    <xf borderId="0" fillId="0" fontId="2" numFmtId="167" xfId="0" applyFont="1" applyNumberFormat="1"/>
    <xf borderId="0" fillId="0" fontId="2" numFmtId="165" xfId="0" applyFont="1" applyNumberFormat="1"/>
    <xf borderId="0" fillId="0" fontId="8" numFmtId="0" xfId="0" applyFont="1"/>
    <xf borderId="0" fillId="0" fontId="8" numFmtId="165" xfId="0" applyFont="1" applyNumberFormat="1"/>
    <xf borderId="0" fillId="0" fontId="2" numFmtId="9" xfId="0" applyFont="1" applyNumberFormat="1"/>
    <xf borderId="0" fillId="0" fontId="2" numFmtId="10" xfId="0" applyFont="1" applyNumberFormat="1"/>
    <xf borderId="0" fillId="0" fontId="11" numFmtId="167" xfId="0" applyAlignment="1" applyFont="1" applyNumberFormat="1">
      <alignment readingOrder="0"/>
    </xf>
    <xf borderId="0" fillId="0" fontId="1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2" numFmtId="0" xfId="0" applyFont="1"/>
    <xf borderId="0" fillId="0" fontId="2" numFmtId="166" xfId="0" applyFont="1" applyNumberFormat="1"/>
  </cellXfs>
  <cellStyles count="1">
    <cellStyle xfId="0" name="Normal" builtinId="0"/>
  </cellStyles>
  <dxfs count="7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C1E4F5"/>
          <bgColor rgb="FFC1E4F5"/>
        </patternFill>
      </fill>
      <border/>
    </dxf>
    <dxf>
      <font/>
      <fill>
        <patternFill patternType="solid">
          <fgColor rgb="FF83CAEB"/>
          <bgColor rgb="FF83CAEB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A5A5A5"/>
          <bgColor rgb="FFA5A5A5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</dxfs>
  <tableStyles count="6">
    <tableStyle count="3" pivot="0" name="indicies-style">
      <tableStyleElement dxfId="1" type="headerRow"/>
      <tableStyleElement dxfId="2" type="firstRowStripe"/>
      <tableStyleElement dxfId="3" type="secondRowStripe"/>
    </tableStyle>
    <tableStyle count="4" pivot="0" name="indicies-style 2">
      <tableStyleElement dxfId="4" type="headerRow"/>
      <tableStyleElement dxfId="5" type="firstRowStripe"/>
      <tableStyleElement dxfId="6" type="secondRowStripe"/>
      <tableStyleElement dxfId="4" type="totalRow"/>
    </tableStyle>
    <tableStyle count="4" pivot="0" name="indicies-style 3">
      <tableStyleElement dxfId="4" type="headerRow"/>
      <tableStyleElement dxfId="5" type="firstRowStripe"/>
      <tableStyleElement dxfId="6" type="secondRowStripe"/>
      <tableStyleElement dxfId="4" type="totalRow"/>
    </tableStyle>
    <tableStyle count="4" pivot="0" name="indicies-style 4">
      <tableStyleElement dxfId="4" type="headerRow"/>
      <tableStyleElement dxfId="5" type="firstRowStripe"/>
      <tableStyleElement dxfId="6" type="secondRowStripe"/>
      <tableStyleElement dxfId="4" type="totalRow"/>
    </tableStyle>
    <tableStyle count="4" pivot="0" name="indicies-style 5">
      <tableStyleElement dxfId="4" type="headerRow"/>
      <tableStyleElement dxfId="5" type="firstRowStripe"/>
      <tableStyleElement dxfId="6" type="secondRowStripe"/>
      <tableStyleElement dxfId="4" type="totalRow"/>
    </tableStyle>
    <tableStyle count="4" pivot="0" name="indicies-style 6">
      <tableStyleElement dxfId="4" type="headerRow"/>
      <tableStyleElement dxfId="5" type="firstRowStripe"/>
      <tableStyleElement dxfId="6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14:C20" displayName="Table_1" name="Table_1" id="1">
  <tableColumns count="2">
    <tableColumn name="index" id="1"/>
    <tableColumn name="price" id="2"/>
  </tableColumns>
  <tableStyleInfo name="indicies-style" showColumnStripes="0" showFirstColumn="1" showLastColumn="1" showRowStripes="1"/>
</table>
</file>

<file path=xl/tables/table2.xml><?xml version="1.0" encoding="utf-8"?>
<table xmlns="http://schemas.openxmlformats.org/spreadsheetml/2006/main" ref="B23:M27" displayName="Table_2" name="Table_2" id="2">
  <tableColumns count="12">
    <tableColumn name="market" id="1"/>
    <tableColumn name="last_trade_price" id="2"/>
    <tableColumn name="cum_volume" id="3"/>
    <tableColumn name="expiry" id="4"/>
    <tableColumn name="state" id="5"/>
    <tableColumn name="population" id="6"/>
    <tableColumn name="volume_score" id="7"/>
    <tableColumn name="time_score" id="8"/>
    <tableColumn name="pop_score" id="9"/>
    <tableColumn name="impact_score" id="10"/>
    <tableColumn name="raw_weight" id="11"/>
    <tableColumn name="normalized_weight" id="12"/>
  </tableColumns>
  <tableStyleInfo name="indicies-style 2" showColumnStripes="0" showFirstColumn="1" showLastColumn="1" showRowStripes="1"/>
</table>
</file>

<file path=xl/tables/table3.xml><?xml version="1.0" encoding="utf-8"?>
<table xmlns="http://schemas.openxmlformats.org/spreadsheetml/2006/main" ref="B30:M32" displayName="Table_3" name="Table_3" id="3">
  <tableColumns count="12">
    <tableColumn name="market" id="1"/>
    <tableColumn name="last_trade_price" id="2"/>
    <tableColumn name="cum_volume" id="3"/>
    <tableColumn name="expiry" id="4"/>
    <tableColumn name="state" id="5"/>
    <tableColumn name="population" id="6"/>
    <tableColumn name="volume_score" id="7"/>
    <tableColumn name="time_score" id="8"/>
    <tableColumn name="pop_score" id="9"/>
    <tableColumn name="impact_score" id="10"/>
    <tableColumn name="raw_weight" id="11"/>
    <tableColumn name="normalized_weight" id="12"/>
  </tableColumns>
  <tableStyleInfo name="indicies-style 3" showColumnStripes="0" showFirstColumn="1" showLastColumn="1" showRowStripes="1"/>
</table>
</file>

<file path=xl/tables/table4.xml><?xml version="1.0" encoding="utf-8"?>
<table xmlns="http://schemas.openxmlformats.org/spreadsheetml/2006/main" ref="B35:M60" displayName="Table_4" name="Table_4" id="4">
  <tableColumns count="12">
    <tableColumn name="market" id="1"/>
    <tableColumn name="last_trade_price" id="2"/>
    <tableColumn name="cum_volume" id="3"/>
    <tableColumn name="expiry" id="4"/>
    <tableColumn name="state" id="5"/>
    <tableColumn name="population" id="6"/>
    <tableColumn name="volume_score" id="7"/>
    <tableColumn name="time_score" id="8"/>
    <tableColumn name="pop_score" id="9"/>
    <tableColumn name="impact_score" id="10"/>
    <tableColumn name="raw_weight" id="11"/>
    <tableColumn name="normalized_weight" id="12"/>
  </tableColumns>
  <tableStyleInfo name="indicies-style 4" showColumnStripes="0" showFirstColumn="1" showLastColumn="1" showRowStripes="1"/>
</table>
</file>

<file path=xl/tables/table5.xml><?xml version="1.0" encoding="utf-8"?>
<table xmlns="http://schemas.openxmlformats.org/spreadsheetml/2006/main" ref="B63:M90" displayName="Table_5" name="Table_5" id="5">
  <tableColumns count="12">
    <tableColumn name="market" id="1"/>
    <tableColumn name="last_trade_price" id="2"/>
    <tableColumn name="cum_volume" id="3"/>
    <tableColumn name="expiry" id="4"/>
    <tableColumn name="state" id="5"/>
    <tableColumn name="population" id="6"/>
    <tableColumn name="volume_score" id="7"/>
    <tableColumn name="time_score" id="8"/>
    <tableColumn name="pop_score" id="9"/>
    <tableColumn name="impact_score" id="10"/>
    <tableColumn name="raw_weight" id="11"/>
    <tableColumn name="normalized_weight" id="12"/>
  </tableColumns>
  <tableStyleInfo name="indicies-style 5" showColumnStripes="0" showFirstColumn="1" showLastColumn="1" showRowStripes="1"/>
</table>
</file>

<file path=xl/tables/table6.xml><?xml version="1.0" encoding="utf-8"?>
<table xmlns="http://schemas.openxmlformats.org/spreadsheetml/2006/main" ref="B93:M121" displayName="Table_6" name="Table_6" id="6">
  <tableColumns count="12">
    <tableColumn name="market" id="1"/>
    <tableColumn name="last_trade_price" id="2"/>
    <tableColumn name="cum_volume" id="3"/>
    <tableColumn name="expiry" id="4"/>
    <tableColumn name="state" id="5"/>
    <tableColumn name="population" id="6"/>
    <tableColumn name="volume_score" id="7"/>
    <tableColumn name="time_score" id="8"/>
    <tableColumn name="pop_score" id="9"/>
    <tableColumn name="impact_score" id="10"/>
    <tableColumn name="raw_weight" id="11"/>
    <tableColumn name="normalized_weight" id="12"/>
  </tableColumns>
  <tableStyleInfo name="indicies-style 6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4.xml"/><Relationship Id="rId10" Type="http://schemas.openxmlformats.org/officeDocument/2006/relationships/table" Target="../tables/table3.xml"/><Relationship Id="rId13" Type="http://schemas.openxmlformats.org/officeDocument/2006/relationships/table" Target="../tables/table6.xml"/><Relationship Id="rId12" Type="http://schemas.openxmlformats.org/officeDocument/2006/relationships/table" Target="../tables/table5.xml"/><Relationship Id="rId9" Type="http://schemas.openxmlformats.org/officeDocument/2006/relationships/table" Target="../tables/table2.xml"/><Relationship Id="rId8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0.56"/>
    <col customWidth="1" min="2" max="2" width="22.67"/>
    <col customWidth="1" min="3" max="3" width="19.33"/>
    <col customWidth="1" min="4" max="4" width="13.67"/>
    <col customWidth="1" min="5" max="5" width="10.67"/>
    <col customWidth="1" min="6" max="6" width="9.44"/>
    <col customWidth="1" min="7" max="7" width="14.78"/>
    <col customWidth="1" min="8" max="8" width="14.67"/>
    <col customWidth="1" min="9" max="9" width="14.44"/>
    <col customWidth="1" min="10" max="10" width="14.33"/>
    <col customWidth="1" min="11" max="11" width="15.67"/>
    <col customWidth="1" min="12" max="12" width="18.78"/>
    <col customWidth="1" min="13" max="13" width="16.44"/>
    <col customWidth="1" min="14" max="26" width="10.56"/>
  </cols>
  <sheetData>
    <row r="1" ht="15.75" customHeight="1"/>
    <row r="2" ht="15.75" customHeight="1">
      <c r="B2" s="1" t="s">
        <v>0</v>
      </c>
      <c r="C2" s="2">
        <v>45916.0</v>
      </c>
    </row>
    <row r="3" ht="15.75" customHeight="1">
      <c r="B3" s="1" t="s">
        <v>1</v>
      </c>
      <c r="C3" s="3">
        <v>7.0</v>
      </c>
    </row>
    <row r="4" ht="15.75" customHeight="1">
      <c r="B4" s="1" t="s">
        <v>2</v>
      </c>
      <c r="C4" s="3">
        <v>6.0</v>
      </c>
    </row>
    <row r="5" ht="15.75" customHeight="1">
      <c r="B5" s="1" t="s">
        <v>3</v>
      </c>
      <c r="C5" s="3">
        <v>5.0</v>
      </c>
    </row>
    <row r="6" ht="15.75" customHeight="1">
      <c r="B6" s="1" t="s">
        <v>4</v>
      </c>
      <c r="C6" s="3">
        <v>8.0</v>
      </c>
    </row>
    <row r="7" ht="15.75" customHeight="1">
      <c r="B7" s="1" t="s">
        <v>5</v>
      </c>
      <c r="C7" s="4">
        <v>0.02</v>
      </c>
    </row>
    <row r="8" ht="15.75" customHeight="1">
      <c r="B8" s="1" t="s">
        <v>6</v>
      </c>
      <c r="C8" s="4">
        <v>0.4</v>
      </c>
    </row>
    <row r="9" ht="15.75" customHeight="1">
      <c r="B9" s="1" t="s">
        <v>7</v>
      </c>
      <c r="C9" s="4">
        <v>0.3</v>
      </c>
    </row>
    <row r="10" ht="15.75" customHeight="1">
      <c r="B10" s="1" t="s">
        <v>8</v>
      </c>
      <c r="C10" s="4">
        <v>0.2</v>
      </c>
    </row>
    <row r="11" ht="15.75" customHeight="1">
      <c r="B11" s="1" t="s">
        <v>9</v>
      </c>
      <c r="C11" s="4">
        <v>0.08</v>
      </c>
    </row>
    <row r="12" ht="15.7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15.75" customHeight="1">
      <c r="B13" s="6" t="s">
        <v>10</v>
      </c>
      <c r="C13" s="7"/>
    </row>
    <row r="14" ht="15.75" customHeight="1">
      <c r="B14" s="8" t="s">
        <v>11</v>
      </c>
      <c r="C14" s="8" t="s">
        <v>12</v>
      </c>
    </row>
    <row r="15" ht="15.75" customHeight="1">
      <c r="B15" s="9" t="s">
        <v>13</v>
      </c>
      <c r="C15" s="10">
        <f>indicies!$C$27</f>
        <v>0.2201754751</v>
      </c>
    </row>
    <row r="16" ht="15.75" customHeight="1">
      <c r="B16" s="9" t="s">
        <v>14</v>
      </c>
      <c r="C16" s="10">
        <f>indicies!$C$32</f>
        <v>0.48</v>
      </c>
    </row>
    <row r="17" ht="15.75" customHeight="1">
      <c r="B17" s="9" t="s">
        <v>15</v>
      </c>
      <c r="C17" s="10">
        <f>indicies!$C$60</f>
        <v>0.6166122221</v>
      </c>
    </row>
    <row r="18" ht="15.75" customHeight="1">
      <c r="B18" s="9" t="s">
        <v>16</v>
      </c>
      <c r="C18" s="10">
        <f>indicies!$C$90</f>
        <v>0.2895278649</v>
      </c>
    </row>
    <row r="19" ht="15.75" customHeight="1">
      <c r="B19" s="9" t="s">
        <v>17</v>
      </c>
      <c r="C19" s="10">
        <f>indicies!$C$121</f>
        <v>0.4855758237</v>
      </c>
    </row>
    <row r="20" ht="15.75" customHeight="1">
      <c r="B20" s="11" t="s">
        <v>10</v>
      </c>
      <c r="C20" s="12">
        <f>100-(50-(((C15*C7)+(C16*C8)+(C17*C9)+(C18*C10)+(C19*C11))*100))</f>
        <v>97.8138815</v>
      </c>
    </row>
    <row r="21" ht="15.75" customHeight="1"/>
    <row r="22" ht="15.75" customHeight="1">
      <c r="B22" s="13" t="s">
        <v>18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</row>
    <row r="23" ht="15.75" customHeight="1">
      <c r="B23" s="16" t="s">
        <v>19</v>
      </c>
      <c r="C23" s="16" t="s">
        <v>20</v>
      </c>
      <c r="D23" s="16" t="s">
        <v>21</v>
      </c>
      <c r="E23" s="16" t="s">
        <v>22</v>
      </c>
      <c r="F23" s="16" t="s">
        <v>23</v>
      </c>
      <c r="G23" s="16" t="s">
        <v>24</v>
      </c>
      <c r="H23" s="16" t="s">
        <v>25</v>
      </c>
      <c r="I23" s="16" t="s">
        <v>26</v>
      </c>
      <c r="J23" s="16" t="s">
        <v>27</v>
      </c>
      <c r="K23" s="16" t="s">
        <v>28</v>
      </c>
      <c r="L23" s="16" t="s">
        <v>29</v>
      </c>
      <c r="M23" s="16" t="s">
        <v>30</v>
      </c>
    </row>
    <row r="24" ht="15.75" customHeight="1">
      <c r="B24" s="17" t="s">
        <v>31</v>
      </c>
      <c r="C24" s="18">
        <v>0.629999995231628</v>
      </c>
      <c r="D24" s="19">
        <v>4151.0</v>
      </c>
      <c r="E24" s="20">
        <v>46269.0</v>
      </c>
      <c r="F24" s="20" t="s">
        <v>32</v>
      </c>
      <c r="G24" s="19">
        <f>VLOOKUP(indicies!$F24, population!B:C, 2, FALSE)</f>
        <v>22610726</v>
      </c>
      <c r="H24" s="21">
        <f t="shared" ref="H24:H26" si="1">IF(MAX($D$24:$D$26)&gt;0, D24/MAX($D$24:$D$26), 0)</f>
        <v>0.001329958509</v>
      </c>
      <c r="I24" s="21">
        <f t="shared" ref="I24:I26" si="2">MAX(0, 1 - (MAX(0, E24-$C$2)/1460))</f>
        <v>0.7582191781</v>
      </c>
      <c r="J24" s="21">
        <f t="shared" ref="J24:J26" si="3">IF(G24&gt;0, G24/MAX($G$24:$G$26), 0.1)</f>
        <v>1</v>
      </c>
      <c r="K24" s="21">
        <f t="shared" ref="K24:K26" si="4">0.4</f>
        <v>0.4</v>
      </c>
      <c r="L24" s="21">
        <f t="shared" ref="L24:L26" si="5">(H24*($C$3/10) + I24*($C$4/10) + J24*($C$5/10) + K24*($C$6/10)) / 4</f>
        <v>0.3189656195</v>
      </c>
      <c r="M24" s="22">
        <f t="shared" ref="M24:M26" si="6">IF(SUM($L$24:$L$26)&gt;0, 100*L24/SUM($L$24:$L$26), 0)/100</f>
        <v>0.3039119404</v>
      </c>
    </row>
    <row r="25" ht="15.75" customHeight="1">
      <c r="B25" s="17" t="s">
        <v>33</v>
      </c>
      <c r="C25" s="18">
        <v>0.1</v>
      </c>
      <c r="D25" s="19">
        <v>49.0</v>
      </c>
      <c r="E25" s="20">
        <v>46269.0</v>
      </c>
      <c r="F25" s="20" t="s">
        <v>34</v>
      </c>
      <c r="G25" s="19">
        <f>VLOOKUP(indicies!$F25, population!B:C, 2, FALSE)</f>
        <v>10835491</v>
      </c>
      <c r="H25" s="21">
        <f t="shared" si="1"/>
        <v>0.00001569934159</v>
      </c>
      <c r="I25" s="21">
        <f t="shared" si="2"/>
        <v>0.7582191781</v>
      </c>
      <c r="J25" s="21">
        <f t="shared" si="3"/>
        <v>0.4792190662</v>
      </c>
      <c r="K25" s="21">
        <f t="shared" si="4"/>
        <v>0.4</v>
      </c>
      <c r="L25" s="21">
        <f t="shared" si="5"/>
        <v>0.2536380074</v>
      </c>
      <c r="M25" s="22">
        <f t="shared" si="6"/>
        <v>0.2416674848</v>
      </c>
    </row>
    <row r="26" ht="15.75" customHeight="1">
      <c r="B26" s="17" t="s">
        <v>35</v>
      </c>
      <c r="C26" s="18">
        <v>0.00999999977648258</v>
      </c>
      <c r="D26" s="19">
        <v>3121150.0</v>
      </c>
      <c r="E26" s="20">
        <v>46269.0</v>
      </c>
      <c r="F26" s="20" t="s">
        <v>36</v>
      </c>
      <c r="G26" s="19">
        <f>VLOOKUP(indicies!$F26, population!B:C, 2, FALSE)</f>
        <v>19571216</v>
      </c>
      <c r="H26" s="21">
        <f t="shared" si="1"/>
        <v>1</v>
      </c>
      <c r="I26" s="21">
        <f t="shared" si="2"/>
        <v>0.7582191781</v>
      </c>
      <c r="J26" s="21">
        <f t="shared" si="3"/>
        <v>0.8655722067</v>
      </c>
      <c r="K26" s="21">
        <f t="shared" si="4"/>
        <v>0.4</v>
      </c>
      <c r="L26" s="21">
        <f t="shared" si="5"/>
        <v>0.4769294026</v>
      </c>
      <c r="M26" s="22">
        <f t="shared" si="6"/>
        <v>0.4544205749</v>
      </c>
    </row>
    <row r="27" ht="15.75" customHeight="1">
      <c r="B27" s="23" t="s">
        <v>37</v>
      </c>
      <c r="C27" s="24">
        <f>SUMPRODUCT(indicies!$C$24:$C$26,indicies!$M$24:$M$26)</f>
        <v>0.2201754751</v>
      </c>
      <c r="D27" s="19"/>
      <c r="E27" s="20"/>
      <c r="F27" s="20"/>
      <c r="G27" s="19"/>
      <c r="H27" s="21"/>
      <c r="I27" s="21"/>
      <c r="J27" s="21"/>
      <c r="K27" s="21"/>
      <c r="L27" s="21"/>
      <c r="M27" s="25">
        <f>SUM(indicies!$M$24:$M$26)</f>
        <v>1</v>
      </c>
    </row>
    <row r="28" ht="15.75" customHeight="1"/>
    <row r="29" ht="15.75" customHeight="1">
      <c r="B29" s="13" t="s">
        <v>38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</row>
    <row r="30" ht="15.75" customHeight="1">
      <c r="B30" s="16" t="s">
        <v>19</v>
      </c>
      <c r="C30" s="16" t="s">
        <v>20</v>
      </c>
      <c r="D30" s="16" t="s">
        <v>21</v>
      </c>
      <c r="E30" s="16" t="s">
        <v>22</v>
      </c>
      <c r="F30" s="16" t="s">
        <v>23</v>
      </c>
      <c r="G30" s="16" t="s">
        <v>24</v>
      </c>
      <c r="H30" s="16" t="s">
        <v>25</v>
      </c>
      <c r="I30" s="16" t="s">
        <v>26</v>
      </c>
      <c r="J30" s="16" t="s">
        <v>27</v>
      </c>
      <c r="K30" s="16" t="s">
        <v>28</v>
      </c>
      <c r="L30" s="16" t="s">
        <v>29</v>
      </c>
      <c r="M30" s="16" t="s">
        <v>30</v>
      </c>
    </row>
    <row r="31" ht="15.75" customHeight="1">
      <c r="B31" s="17" t="s">
        <v>39</v>
      </c>
      <c r="C31" s="26">
        <v>0.48</v>
      </c>
      <c r="D31" s="19">
        <v>22989.0</v>
      </c>
      <c r="E31" s="20">
        <v>47138.0</v>
      </c>
      <c r="F31" s="20"/>
      <c r="G31" s="19"/>
      <c r="H31" s="21">
        <f>IF(MAX($D$31)&gt;0, D31/MAX($D$31), 0)</f>
        <v>1</v>
      </c>
      <c r="I31" s="21">
        <f>MAX(0, 1 - (MAX(0, E31-$C$2)/1460))</f>
        <v>0.1630136986</v>
      </c>
      <c r="J31" s="21"/>
      <c r="K31" s="27">
        <v>1.0</v>
      </c>
      <c r="L31" s="21">
        <f>(H31*($C$3/10) + I31*($C$4/10) + K31*($C$6/10)) / 3</f>
        <v>0.5326027397</v>
      </c>
      <c r="M31" s="22">
        <f>IF(SUM($L$31)&gt;0, 100*L31/SUM($L$31), 0)/100</f>
        <v>1</v>
      </c>
    </row>
    <row r="32" ht="15.75" customHeight="1">
      <c r="B32" s="23" t="s">
        <v>37</v>
      </c>
      <c r="C32" s="24">
        <f>SUMPRODUCT(indicies!$C$31,indicies!$M$31)</f>
        <v>0.48</v>
      </c>
      <c r="D32" s="19"/>
      <c r="E32" s="20"/>
      <c r="F32" s="20"/>
      <c r="G32" s="19"/>
      <c r="H32" s="21"/>
      <c r="I32" s="21"/>
      <c r="J32" s="21"/>
      <c r="K32" s="21"/>
      <c r="L32" s="21"/>
      <c r="M32" s="25">
        <f>SUM(indicies!$M$31)</f>
        <v>1</v>
      </c>
    </row>
    <row r="33" ht="15.75" customHeight="1"/>
    <row r="34" ht="15.75" customHeight="1">
      <c r="B34" s="13" t="s">
        <v>40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ht="15.75" customHeight="1">
      <c r="B35" s="16" t="s">
        <v>19</v>
      </c>
      <c r="C35" s="16" t="s">
        <v>20</v>
      </c>
      <c r="D35" s="16" t="s">
        <v>21</v>
      </c>
      <c r="E35" s="16" t="s">
        <v>22</v>
      </c>
      <c r="F35" s="16" t="s">
        <v>23</v>
      </c>
      <c r="G35" s="16" t="s">
        <v>24</v>
      </c>
      <c r="H35" s="16" t="s">
        <v>25</v>
      </c>
      <c r="I35" s="16" t="s">
        <v>26</v>
      </c>
      <c r="J35" s="16" t="s">
        <v>27</v>
      </c>
      <c r="K35" s="16" t="s">
        <v>28</v>
      </c>
      <c r="L35" s="16" t="s">
        <v>29</v>
      </c>
      <c r="M35" s="16" t="s">
        <v>30</v>
      </c>
    </row>
    <row r="36" ht="15.75" customHeight="1">
      <c r="B36" s="17" t="s">
        <v>41</v>
      </c>
      <c r="C36" s="18">
        <v>0.949999988079071</v>
      </c>
      <c r="D36" s="19">
        <v>581.0</v>
      </c>
      <c r="E36" s="20">
        <v>47368.0</v>
      </c>
      <c r="F36" s="20" t="s">
        <v>42</v>
      </c>
      <c r="G36" s="19">
        <f>VLOOKUP(indicies!$F36, population!B:C, 2, FALSE)</f>
        <v>3067732</v>
      </c>
      <c r="H36" s="21">
        <f t="shared" ref="H36:H59" si="7">IF(MAX($D$36:$D$59)&gt;0, D36/MAX($D$36:$D$59), 0)</f>
        <v>0.02188571213</v>
      </c>
      <c r="I36" s="21">
        <f t="shared" ref="I36:I59" si="8">MAX(0, 1 - (MAX(0, E36-$C$2)/1460))</f>
        <v>0.005479452055</v>
      </c>
      <c r="J36" s="21">
        <f t="shared" ref="J36:J59" si="9">IF(G36&gt;0, G36/MAX($G$36:$G$59), 0.1)</f>
        <v>0.1005704924</v>
      </c>
      <c r="K36" s="27">
        <v>0.8</v>
      </c>
      <c r="L36" s="21">
        <f t="shared" ref="L36:L59" si="10">(H36*($C$3/10) + I36*($C$4/10) + J36*($C$5/10) + K36*($C$6/10)) / 4</f>
        <v>0.177223229</v>
      </c>
      <c r="M36" s="22">
        <f t="shared" ref="M36:M59" si="11">IF(SUM($L$36:$L$59)&gt;0, 100*L36/SUM($L$36:$L$59), 0)/100</f>
        <v>0.02779084548</v>
      </c>
    </row>
    <row r="37" ht="15.75" customHeight="1">
      <c r="B37" s="17" t="s">
        <v>43</v>
      </c>
      <c r="C37" s="18">
        <v>0.9200000166893</v>
      </c>
      <c r="D37" s="19">
        <v>15.0</v>
      </c>
      <c r="E37" s="20">
        <v>47368.0</v>
      </c>
      <c r="F37" s="20" t="s">
        <v>44</v>
      </c>
      <c r="G37" s="19">
        <f>VLOOKUP(indicies!$F37, population!B:C, 2, FALSE)</f>
        <v>783926</v>
      </c>
      <c r="H37" s="21">
        <f t="shared" si="7"/>
        <v>0.0005650355972</v>
      </c>
      <c r="I37" s="21">
        <f t="shared" si="8"/>
        <v>0.005479452055</v>
      </c>
      <c r="J37" s="21">
        <f t="shared" si="9"/>
        <v>0.02569971034</v>
      </c>
      <c r="K37" s="27">
        <v>0.8</v>
      </c>
      <c r="L37" s="21">
        <f t="shared" si="10"/>
        <v>0.1641332628</v>
      </c>
      <c r="M37" s="22">
        <f t="shared" si="11"/>
        <v>0.0257381731</v>
      </c>
    </row>
    <row r="38" ht="15.75" customHeight="1">
      <c r="B38" s="17" t="s">
        <v>45</v>
      </c>
      <c r="C38" s="18">
        <v>0.910000026226043</v>
      </c>
      <c r="D38" s="19">
        <v>2259.0</v>
      </c>
      <c r="E38" s="20">
        <v>47368.0</v>
      </c>
      <c r="F38" s="20" t="s">
        <v>46</v>
      </c>
      <c r="G38" s="19">
        <f>VLOOKUP(indicies!$F38, population!B:C, 2, FALSE)</f>
        <v>1132812</v>
      </c>
      <c r="H38" s="21">
        <f t="shared" si="7"/>
        <v>0.08509436094</v>
      </c>
      <c r="I38" s="21">
        <f t="shared" si="8"/>
        <v>0.005479452055</v>
      </c>
      <c r="J38" s="21">
        <f t="shared" si="9"/>
        <v>0.03713735769</v>
      </c>
      <c r="K38" s="27">
        <v>0.8</v>
      </c>
      <c r="L38" s="21">
        <f t="shared" si="10"/>
        <v>0.1803556007</v>
      </c>
      <c r="M38" s="22">
        <f t="shared" si="11"/>
        <v>0.02828204101</v>
      </c>
    </row>
    <row r="39" ht="15.75" customHeight="1">
      <c r="B39" s="17" t="s">
        <v>47</v>
      </c>
      <c r="C39" s="18">
        <v>0.899999976158142</v>
      </c>
      <c r="D39" s="19">
        <v>4474.0</v>
      </c>
      <c r="E39" s="20">
        <v>46637.0</v>
      </c>
      <c r="F39" s="20" t="s">
        <v>48</v>
      </c>
      <c r="G39" s="19">
        <f>VLOOKUP(indicies!$F39, population!B:C, 2, FALSE)</f>
        <v>4573749</v>
      </c>
      <c r="H39" s="21">
        <f t="shared" si="7"/>
        <v>0.1685312841</v>
      </c>
      <c r="I39" s="21">
        <f t="shared" si="8"/>
        <v>0.5061643836</v>
      </c>
      <c r="J39" s="21">
        <f t="shared" si="9"/>
        <v>0.1499427554</v>
      </c>
      <c r="K39" s="27">
        <v>0.8</v>
      </c>
      <c r="L39" s="21">
        <f t="shared" si="10"/>
        <v>0.2841604767</v>
      </c>
      <c r="M39" s="22">
        <f t="shared" si="11"/>
        <v>0.04455995946</v>
      </c>
    </row>
    <row r="40" ht="15.75" customHeight="1">
      <c r="B40" s="17" t="s">
        <v>49</v>
      </c>
      <c r="C40" s="18">
        <v>0.899999976158142</v>
      </c>
      <c r="D40" s="19">
        <v>7.0</v>
      </c>
      <c r="E40" s="20">
        <v>47368.0</v>
      </c>
      <c r="F40" s="20" t="s">
        <v>32</v>
      </c>
      <c r="G40" s="19">
        <f>VLOOKUP(indicies!$F40, population!B:C, 2, FALSE)</f>
        <v>22610726</v>
      </c>
      <c r="H40" s="21">
        <f t="shared" si="7"/>
        <v>0.0002636832787</v>
      </c>
      <c r="I40" s="21">
        <f t="shared" si="8"/>
        <v>0.005479452055</v>
      </c>
      <c r="J40" s="21">
        <f t="shared" si="9"/>
        <v>0.741255053</v>
      </c>
      <c r="K40" s="27">
        <v>0.8</v>
      </c>
      <c r="L40" s="21">
        <f t="shared" si="10"/>
        <v>0.253524944</v>
      </c>
      <c r="M40" s="22">
        <f t="shared" si="11"/>
        <v>0.03975592018</v>
      </c>
    </row>
    <row r="41" ht="15.75" customHeight="1">
      <c r="B41" s="17" t="s">
        <v>50</v>
      </c>
      <c r="C41" s="18">
        <v>0.894999980926513</v>
      </c>
      <c r="D41" s="19">
        <v>452.0</v>
      </c>
      <c r="E41" s="20">
        <v>46637.0</v>
      </c>
      <c r="F41" s="20" t="s">
        <v>51</v>
      </c>
      <c r="G41" s="19">
        <f>VLOOKUP(indicies!$F41, population!B:C, 2, FALSE)</f>
        <v>5373555</v>
      </c>
      <c r="H41" s="21">
        <f t="shared" si="7"/>
        <v>0.017026406</v>
      </c>
      <c r="I41" s="21">
        <f t="shared" si="8"/>
        <v>0.5061643836</v>
      </c>
      <c r="J41" s="21">
        <f t="shared" si="9"/>
        <v>0.1761630651</v>
      </c>
      <c r="K41" s="27">
        <v>0.8</v>
      </c>
      <c r="L41" s="21">
        <f t="shared" si="10"/>
        <v>0.2609246617</v>
      </c>
      <c r="M41" s="22">
        <f t="shared" si="11"/>
        <v>0.04091628957</v>
      </c>
    </row>
    <row r="42" ht="15.75" customHeight="1">
      <c r="B42" s="17" t="s">
        <v>52</v>
      </c>
      <c r="C42" s="18">
        <v>0.816666662693023</v>
      </c>
      <c r="D42" s="19">
        <v>324.0</v>
      </c>
      <c r="E42" s="20">
        <v>47368.0</v>
      </c>
      <c r="F42" s="20" t="s">
        <v>53</v>
      </c>
      <c r="G42" s="19">
        <f>VLOOKUP(indicies!$F42, population!B:C, 2, FALSE)</f>
        <v>1964726</v>
      </c>
      <c r="H42" s="21">
        <f t="shared" si="7"/>
        <v>0.0122047689</v>
      </c>
      <c r="I42" s="21">
        <f t="shared" si="8"/>
        <v>0.005479452055</v>
      </c>
      <c r="J42" s="21">
        <f t="shared" si="9"/>
        <v>0.06441027481</v>
      </c>
      <c r="K42" s="27">
        <v>0.8</v>
      </c>
      <c r="L42" s="21">
        <f t="shared" si="10"/>
        <v>0.1710090367</v>
      </c>
      <c r="M42" s="22">
        <f t="shared" si="11"/>
        <v>0.02681638148</v>
      </c>
    </row>
    <row r="43" ht="15.75" customHeight="1">
      <c r="B43" s="17" t="s">
        <v>54</v>
      </c>
      <c r="C43" s="18">
        <v>0.858000016212463</v>
      </c>
      <c r="D43" s="19">
        <v>1445.0</v>
      </c>
      <c r="E43" s="20">
        <v>47368.0</v>
      </c>
      <c r="F43" s="20" t="s">
        <v>55</v>
      </c>
      <c r="G43" s="19">
        <f>VLOOKUP(indicies!$F43, population!B:C, 2, FALSE)</f>
        <v>6862199</v>
      </c>
      <c r="H43" s="21">
        <f t="shared" si="7"/>
        <v>0.05443176253</v>
      </c>
      <c r="I43" s="21">
        <f t="shared" si="8"/>
        <v>0.005479452055</v>
      </c>
      <c r="J43" s="21">
        <f t="shared" si="9"/>
        <v>0.2249657832</v>
      </c>
      <c r="K43" s="27">
        <v>0.8</v>
      </c>
      <c r="L43" s="21">
        <f t="shared" si="10"/>
        <v>0.1984681992</v>
      </c>
      <c r="M43" s="22">
        <f t="shared" si="11"/>
        <v>0.03112232571</v>
      </c>
    </row>
    <row r="44" ht="15.75" customHeight="1">
      <c r="B44" s="17" t="s">
        <v>56</v>
      </c>
      <c r="C44" s="18">
        <v>0.829999983310699</v>
      </c>
      <c r="D44" s="19">
        <v>138.0</v>
      </c>
      <c r="E44" s="20">
        <v>47368.0</v>
      </c>
      <c r="F44" s="20" t="s">
        <v>57</v>
      </c>
      <c r="G44" s="19">
        <f>VLOOKUP(indicies!$F44, population!B:C, 2, FALSE)</f>
        <v>3417734</v>
      </c>
      <c r="H44" s="21">
        <f t="shared" si="7"/>
        <v>0.005198327495</v>
      </c>
      <c r="I44" s="21">
        <f t="shared" si="8"/>
        <v>0.005479452055</v>
      </c>
      <c r="J44" s="21">
        <f t="shared" si="9"/>
        <v>0.1120447259</v>
      </c>
      <c r="K44" s="27">
        <v>0.8</v>
      </c>
      <c r="L44" s="21">
        <f t="shared" si="10"/>
        <v>0.1757372159</v>
      </c>
      <c r="M44" s="22">
        <f t="shared" si="11"/>
        <v>0.02755781981</v>
      </c>
    </row>
    <row r="45" ht="15.75" customHeight="1">
      <c r="B45" s="17" t="s">
        <v>58</v>
      </c>
      <c r="C45" s="18">
        <v>0.800000011920929</v>
      </c>
      <c r="D45" s="19">
        <v>4618.0</v>
      </c>
      <c r="E45" s="20">
        <v>46637.0</v>
      </c>
      <c r="F45" s="20" t="s">
        <v>59</v>
      </c>
      <c r="G45" s="19">
        <f>VLOOKUP(indicies!$F45, population!B:C, 2, FALSE)</f>
        <v>733406</v>
      </c>
      <c r="H45" s="21">
        <f t="shared" si="7"/>
        <v>0.1739556259</v>
      </c>
      <c r="I45" s="21">
        <f t="shared" si="8"/>
        <v>0.5061643836</v>
      </c>
      <c r="J45" s="21">
        <f t="shared" si="9"/>
        <v>0.02404349614</v>
      </c>
      <c r="K45" s="27">
        <v>0.8</v>
      </c>
      <c r="L45" s="21">
        <f t="shared" si="10"/>
        <v>0.2693723291</v>
      </c>
      <c r="M45" s="22">
        <f t="shared" si="11"/>
        <v>0.04224099074</v>
      </c>
    </row>
    <row r="46" ht="15.75" customHeight="1">
      <c r="B46" s="17" t="s">
        <v>60</v>
      </c>
      <c r="C46" s="18">
        <v>0.77999997138977</v>
      </c>
      <c r="D46" s="19">
        <v>17733.0</v>
      </c>
      <c r="E46" s="20">
        <v>46637.0</v>
      </c>
      <c r="F46" s="20" t="s">
        <v>61</v>
      </c>
      <c r="G46" s="19">
        <f>VLOOKUP(indicies!$F46, population!B:C, 2, FALSE)</f>
        <v>30503301</v>
      </c>
      <c r="H46" s="21">
        <f t="shared" si="7"/>
        <v>0.6679850831</v>
      </c>
      <c r="I46" s="21">
        <f t="shared" si="8"/>
        <v>0.5061643836</v>
      </c>
      <c r="J46" s="21">
        <f t="shared" si="9"/>
        <v>1</v>
      </c>
      <c r="K46" s="27">
        <v>0.8</v>
      </c>
      <c r="L46" s="21">
        <f t="shared" si="10"/>
        <v>0.4778220471</v>
      </c>
      <c r="M46" s="22">
        <f t="shared" si="11"/>
        <v>0.07492854494</v>
      </c>
    </row>
    <row r="47" ht="15.75" customHeight="1">
      <c r="B47" s="17" t="s">
        <v>62</v>
      </c>
      <c r="C47" s="18">
        <v>0.759999990463256</v>
      </c>
      <c r="D47" s="19">
        <v>10080.0</v>
      </c>
      <c r="E47" s="20">
        <v>46637.0</v>
      </c>
      <c r="F47" s="20" t="s">
        <v>63</v>
      </c>
      <c r="G47" s="19">
        <f>VLOOKUP(indicies!$F47, population!B:C, 2, FALSE)</f>
        <v>1978379</v>
      </c>
      <c r="H47" s="21">
        <f t="shared" si="7"/>
        <v>0.3797039213</v>
      </c>
      <c r="I47" s="21">
        <f t="shared" si="8"/>
        <v>0.5061643836</v>
      </c>
      <c r="J47" s="21">
        <f t="shared" si="9"/>
        <v>0.06485786571</v>
      </c>
      <c r="K47" s="27">
        <v>0.8</v>
      </c>
      <c r="L47" s="21">
        <f t="shared" si="10"/>
        <v>0.310480077</v>
      </c>
      <c r="M47" s="22">
        <f t="shared" si="11"/>
        <v>0.04868720593</v>
      </c>
    </row>
    <row r="48" ht="15.75" customHeight="1">
      <c r="B48" s="17" t="s">
        <v>64</v>
      </c>
      <c r="C48" s="18">
        <v>0.735000014305114</v>
      </c>
      <c r="D48" s="19">
        <v>4770.0</v>
      </c>
      <c r="E48" s="20">
        <v>46637.0</v>
      </c>
      <c r="F48" s="20" t="s">
        <v>65</v>
      </c>
      <c r="G48" s="19">
        <f>VLOOKUP(indicies!$F48, population!B:C, 2, FALSE)</f>
        <v>3207004</v>
      </c>
      <c r="H48" s="21">
        <f t="shared" si="7"/>
        <v>0.1796813199</v>
      </c>
      <c r="I48" s="21">
        <f t="shared" si="8"/>
        <v>0.5061643836</v>
      </c>
      <c r="J48" s="21">
        <f t="shared" si="9"/>
        <v>0.1051362933</v>
      </c>
      <c r="K48" s="27">
        <v>0.8</v>
      </c>
      <c r="L48" s="21">
        <f t="shared" si="10"/>
        <v>0.2805109252</v>
      </c>
      <c r="M48" s="22">
        <f t="shared" si="11"/>
        <v>0.04398766359</v>
      </c>
    </row>
    <row r="49" ht="15.75" customHeight="1">
      <c r="B49" s="17" t="s">
        <v>66</v>
      </c>
      <c r="C49" s="18">
        <v>0.649999976158142</v>
      </c>
      <c r="D49" s="19">
        <v>14880.0</v>
      </c>
      <c r="E49" s="20">
        <v>46637.0</v>
      </c>
      <c r="F49" s="20" t="s">
        <v>67</v>
      </c>
      <c r="G49" s="19">
        <f>VLOOKUP(indicies!$F49, population!B:C, 2, FALSE)</f>
        <v>11785935</v>
      </c>
      <c r="H49" s="21">
        <f t="shared" si="7"/>
        <v>0.5605153125</v>
      </c>
      <c r="I49" s="21">
        <f t="shared" si="8"/>
        <v>0.5061643836</v>
      </c>
      <c r="J49" s="21">
        <f t="shared" si="9"/>
        <v>0.3863822804</v>
      </c>
      <c r="K49" s="27">
        <v>0.8</v>
      </c>
      <c r="L49" s="21">
        <f t="shared" si="10"/>
        <v>0.3823126223</v>
      </c>
      <c r="M49" s="22">
        <f t="shared" si="11"/>
        <v>0.05995145824</v>
      </c>
    </row>
    <row r="50" ht="15.75" customHeight="1">
      <c r="B50" s="17" t="s">
        <v>68</v>
      </c>
      <c r="C50" s="18">
        <v>0.610000014305114</v>
      </c>
      <c r="D50" s="19">
        <v>34.0</v>
      </c>
      <c r="E50" s="20">
        <v>47368.0</v>
      </c>
      <c r="F50" s="20" t="s">
        <v>69</v>
      </c>
      <c r="G50" s="19">
        <f>VLOOKUP(indicies!$F50, population!B:C, 2, FALSE)</f>
        <v>5910955</v>
      </c>
      <c r="H50" s="21">
        <f t="shared" si="7"/>
        <v>0.001280747354</v>
      </c>
      <c r="I50" s="21">
        <f t="shared" si="8"/>
        <v>0.005479452055</v>
      </c>
      <c r="J50" s="21">
        <f t="shared" si="9"/>
        <v>0.1937808305</v>
      </c>
      <c r="K50" s="27">
        <v>0.8</v>
      </c>
      <c r="L50" s="21">
        <f t="shared" si="10"/>
        <v>0.1852686524</v>
      </c>
      <c r="M50" s="22">
        <f t="shared" si="11"/>
        <v>0.02905246971</v>
      </c>
    </row>
    <row r="51" ht="15.75" customHeight="1">
      <c r="B51" s="17" t="s">
        <v>70</v>
      </c>
      <c r="C51" s="18">
        <v>0.469999998807907</v>
      </c>
      <c r="D51" s="19">
        <v>8055.0</v>
      </c>
      <c r="E51" s="20">
        <v>46637.0</v>
      </c>
      <c r="F51" s="20" t="s">
        <v>71</v>
      </c>
      <c r="G51" s="19">
        <f>VLOOKUP(indicies!$F51, population!B:C, 2, FALSE)</f>
        <v>1395722</v>
      </c>
      <c r="H51" s="21">
        <f t="shared" si="7"/>
        <v>0.3034241157</v>
      </c>
      <c r="I51" s="21">
        <f t="shared" si="8"/>
        <v>0.5061643836</v>
      </c>
      <c r="J51" s="21">
        <f t="shared" si="9"/>
        <v>0.04575642485</v>
      </c>
      <c r="K51" s="27">
        <v>0.8</v>
      </c>
      <c r="L51" s="21">
        <f t="shared" si="10"/>
        <v>0.2947434309</v>
      </c>
      <c r="M51" s="22">
        <f t="shared" si="11"/>
        <v>0.04621950064</v>
      </c>
    </row>
    <row r="52" ht="15.75" customHeight="1">
      <c r="B52" s="17" t="s">
        <v>72</v>
      </c>
      <c r="C52" s="26">
        <v>0.25</v>
      </c>
      <c r="D52" s="19">
        <v>4289.0</v>
      </c>
      <c r="E52" s="20">
        <v>46637.0</v>
      </c>
      <c r="F52" s="20" t="s">
        <v>73</v>
      </c>
      <c r="G52" s="19">
        <f>VLOOKUP(indicies!$F52, population!B:C, 2, FALSE)</f>
        <v>10037261</v>
      </c>
      <c r="H52" s="21">
        <f t="shared" si="7"/>
        <v>0.1615625118</v>
      </c>
      <c r="I52" s="21">
        <f t="shared" si="8"/>
        <v>0.5061643836</v>
      </c>
      <c r="J52" s="21">
        <f t="shared" si="9"/>
        <v>0.3290549111</v>
      </c>
      <c r="K52" s="27">
        <v>0.8</v>
      </c>
      <c r="L52" s="21">
        <f t="shared" si="10"/>
        <v>0.305329961</v>
      </c>
      <c r="M52" s="22">
        <f t="shared" si="11"/>
        <v>0.04787960255</v>
      </c>
    </row>
    <row r="53" ht="15.75" customHeight="1">
      <c r="B53" s="17" t="s">
        <v>74</v>
      </c>
      <c r="C53" s="18">
        <v>0.270000010728836</v>
      </c>
      <c r="D53" s="19">
        <v>12602.0</v>
      </c>
      <c r="E53" s="20">
        <v>46637.0</v>
      </c>
      <c r="F53" s="20" t="s">
        <v>75</v>
      </c>
      <c r="G53" s="19">
        <f>VLOOKUP(indicies!$F53, population!B:C, 2, FALSE)</f>
        <v>11029227</v>
      </c>
      <c r="H53" s="21">
        <f t="shared" si="7"/>
        <v>0.4747052398</v>
      </c>
      <c r="I53" s="21">
        <f t="shared" si="8"/>
        <v>0.5061643836</v>
      </c>
      <c r="J53" s="21">
        <f t="shared" si="9"/>
        <v>0.3615748669</v>
      </c>
      <c r="K53" s="27">
        <v>0.8</v>
      </c>
      <c r="L53" s="21">
        <f t="shared" si="10"/>
        <v>0.3641949329</v>
      </c>
      <c r="M53" s="22">
        <f t="shared" si="11"/>
        <v>0.05711037522</v>
      </c>
    </row>
    <row r="54" ht="15.75" customHeight="1">
      <c r="B54" s="17" t="s">
        <v>76</v>
      </c>
      <c r="C54" s="18">
        <v>0.140000000596046</v>
      </c>
      <c r="D54" s="19">
        <v>993.0</v>
      </c>
      <c r="E54" s="20">
        <v>46637.0</v>
      </c>
      <c r="F54" s="20" t="s">
        <v>77</v>
      </c>
      <c r="G54" s="19">
        <f>VLOOKUP(indicies!$F54, population!B:C, 2, FALSE)</f>
        <v>5737915</v>
      </c>
      <c r="H54" s="21">
        <f t="shared" si="7"/>
        <v>0.03740535654</v>
      </c>
      <c r="I54" s="21">
        <f t="shared" si="8"/>
        <v>0.5061643836</v>
      </c>
      <c r="J54" s="21">
        <f t="shared" si="9"/>
        <v>0.1881080018</v>
      </c>
      <c r="K54" s="27">
        <v>0.8</v>
      </c>
      <c r="L54" s="21">
        <f t="shared" si="10"/>
        <v>0.2659840952</v>
      </c>
      <c r="M54" s="22">
        <f t="shared" si="11"/>
        <v>0.04170967278</v>
      </c>
    </row>
    <row r="55" ht="15.75" customHeight="1">
      <c r="B55" s="17" t="s">
        <v>64</v>
      </c>
      <c r="C55" s="18">
        <v>0.71</v>
      </c>
      <c r="D55" s="19">
        <v>4770.0</v>
      </c>
      <c r="E55" s="20">
        <v>46637.0</v>
      </c>
      <c r="F55" s="20" t="s">
        <v>65</v>
      </c>
      <c r="G55" s="19">
        <f>VLOOKUP(indicies!$F55, population!B:C, 2, FALSE)</f>
        <v>3207004</v>
      </c>
      <c r="H55" s="21">
        <f t="shared" si="7"/>
        <v>0.1796813199</v>
      </c>
      <c r="I55" s="21">
        <f t="shared" si="8"/>
        <v>0.5061643836</v>
      </c>
      <c r="J55" s="21">
        <f t="shared" si="9"/>
        <v>0.1051362933</v>
      </c>
      <c r="K55" s="27">
        <v>0.8</v>
      </c>
      <c r="L55" s="21">
        <f t="shared" si="10"/>
        <v>0.2805109252</v>
      </c>
      <c r="M55" s="22">
        <f t="shared" si="11"/>
        <v>0.04398766359</v>
      </c>
    </row>
    <row r="56" ht="15.75" customHeight="1">
      <c r="B56" s="17" t="s">
        <v>78</v>
      </c>
      <c r="C56" s="18">
        <v>0.300000011920928</v>
      </c>
      <c r="D56" s="19">
        <v>245.0</v>
      </c>
      <c r="E56" s="20">
        <v>47368.0</v>
      </c>
      <c r="F56" s="20" t="s">
        <v>79</v>
      </c>
      <c r="G56" s="19">
        <f>VLOOKUP(indicies!$F56, population!B:C, 2, FALSE)</f>
        <v>7431344</v>
      </c>
      <c r="H56" s="21">
        <f t="shared" si="7"/>
        <v>0.009228914755</v>
      </c>
      <c r="I56" s="21">
        <f t="shared" si="8"/>
        <v>0.005479452055</v>
      </c>
      <c r="J56" s="21">
        <f t="shared" si="9"/>
        <v>0.2436242556</v>
      </c>
      <c r="K56" s="27">
        <v>0.8</v>
      </c>
      <c r="L56" s="21">
        <f t="shared" si="10"/>
        <v>0.1928900098</v>
      </c>
      <c r="M56" s="22">
        <f t="shared" si="11"/>
        <v>0.03024759502</v>
      </c>
    </row>
    <row r="57" ht="15.75" customHeight="1">
      <c r="B57" s="17" t="s">
        <v>80</v>
      </c>
      <c r="C57" s="18">
        <v>0.379999995231628</v>
      </c>
      <c r="D57" s="19">
        <v>26547.0</v>
      </c>
      <c r="E57" s="20">
        <v>46637.0</v>
      </c>
      <c r="F57" s="20" t="s">
        <v>34</v>
      </c>
      <c r="G57" s="19">
        <f>VLOOKUP(indicies!$F57, population!B:C, 2, FALSE)</f>
        <v>10835491</v>
      </c>
      <c r="H57" s="21">
        <f t="shared" si="7"/>
        <v>1</v>
      </c>
      <c r="I57" s="21">
        <f t="shared" si="8"/>
        <v>0.5061643836</v>
      </c>
      <c r="J57" s="21">
        <f t="shared" si="9"/>
        <v>0.3552235543</v>
      </c>
      <c r="K57" s="27">
        <v>0.8</v>
      </c>
      <c r="L57" s="21">
        <f t="shared" si="10"/>
        <v>0.4553276018</v>
      </c>
      <c r="M57" s="22">
        <f t="shared" si="11"/>
        <v>0.07140113121</v>
      </c>
    </row>
    <row r="58" ht="15.75" customHeight="1">
      <c r="B58" s="17" t="s">
        <v>81</v>
      </c>
      <c r="C58" s="18">
        <v>0.109999999403953</v>
      </c>
      <c r="D58" s="19">
        <v>171.0</v>
      </c>
      <c r="E58" s="20">
        <v>46637.0</v>
      </c>
      <c r="F58" s="20" t="s">
        <v>82</v>
      </c>
      <c r="G58" s="19">
        <f>VLOOKUP(indicies!$F58, population!B:C, 2, FALSE)</f>
        <v>8715698</v>
      </c>
      <c r="H58" s="21">
        <f t="shared" si="7"/>
        <v>0.006441405809</v>
      </c>
      <c r="I58" s="21">
        <f t="shared" si="8"/>
        <v>0.5061643836</v>
      </c>
      <c r="J58" s="21">
        <f t="shared" si="9"/>
        <v>0.2857296658</v>
      </c>
      <c r="K58" s="27">
        <v>0.8</v>
      </c>
      <c r="L58" s="21">
        <f t="shared" si="10"/>
        <v>0.2727681118</v>
      </c>
      <c r="M58" s="22">
        <f t="shared" si="11"/>
        <v>0.04277349245</v>
      </c>
    </row>
    <row r="59" ht="15.75" customHeight="1">
      <c r="B59" s="17" t="s">
        <v>83</v>
      </c>
      <c r="C59" s="18">
        <v>0.419999986886978</v>
      </c>
      <c r="D59" s="19">
        <v>11.0</v>
      </c>
      <c r="E59" s="20">
        <v>47368.0</v>
      </c>
      <c r="F59" s="20" t="s">
        <v>84</v>
      </c>
      <c r="G59" s="19">
        <f>VLOOKUP(indicies!$F59, population!B:C, 2, FALSE)</f>
        <v>3194176</v>
      </c>
      <c r="H59" s="21">
        <f t="shared" si="7"/>
        <v>0.000414359438</v>
      </c>
      <c r="I59" s="21">
        <f t="shared" si="8"/>
        <v>0.005479452055</v>
      </c>
      <c r="J59" s="21">
        <f t="shared" si="9"/>
        <v>0.1047157486</v>
      </c>
      <c r="K59" s="27">
        <v>0.8</v>
      </c>
      <c r="L59" s="21">
        <f t="shared" si="10"/>
        <v>0.1739838993</v>
      </c>
      <c r="M59" s="22">
        <f t="shared" si="11"/>
        <v>0.02728287758</v>
      </c>
    </row>
    <row r="60" ht="15.75" customHeight="1">
      <c r="B60" s="23" t="s">
        <v>37</v>
      </c>
      <c r="C60" s="24">
        <f>SUMPRODUCT(indicies!$C$36:$C$59,indicies!$M$36:$M$59)</f>
        <v>0.6166122221</v>
      </c>
      <c r="D60" s="19"/>
      <c r="E60" s="20"/>
      <c r="F60" s="20"/>
      <c r="G60" s="19"/>
      <c r="H60" s="21"/>
      <c r="I60" s="21"/>
      <c r="J60" s="21"/>
      <c r="K60" s="21"/>
      <c r="L60" s="21"/>
      <c r="M60" s="25">
        <f>SUM(indicies!$M$36:$M$59)</f>
        <v>1</v>
      </c>
    </row>
    <row r="61" ht="15.75" customHeight="1"/>
    <row r="62" ht="15.75" customHeight="1">
      <c r="B62" s="13" t="s">
        <v>85</v>
      </c>
      <c r="C62" s="14"/>
      <c r="D62" s="14"/>
      <c r="E62" s="14"/>
      <c r="F62" s="14"/>
      <c r="G62" s="14"/>
      <c r="H62" s="14"/>
      <c r="I62" s="14"/>
      <c r="J62" s="14"/>
      <c r="K62" s="14"/>
      <c r="L62" s="15"/>
    </row>
    <row r="63" ht="15.75" customHeight="1">
      <c r="B63" s="16" t="s">
        <v>19</v>
      </c>
      <c r="C63" s="16" t="s">
        <v>20</v>
      </c>
      <c r="D63" s="16" t="s">
        <v>21</v>
      </c>
      <c r="E63" s="16" t="s">
        <v>22</v>
      </c>
      <c r="F63" s="16" t="s">
        <v>23</v>
      </c>
      <c r="G63" s="16" t="s">
        <v>24</v>
      </c>
      <c r="H63" s="16" t="s">
        <v>25</v>
      </c>
      <c r="I63" s="16" t="s">
        <v>26</v>
      </c>
      <c r="J63" s="16" t="s">
        <v>27</v>
      </c>
      <c r="K63" s="16" t="s">
        <v>28</v>
      </c>
      <c r="L63" s="16" t="s">
        <v>29</v>
      </c>
      <c r="M63" s="16" t="s">
        <v>30</v>
      </c>
    </row>
    <row r="64" ht="15.75" customHeight="1">
      <c r="B64" s="17" t="s">
        <v>86</v>
      </c>
      <c r="C64" s="28">
        <v>0.129999995231628</v>
      </c>
      <c r="D64" s="19">
        <v>2255.0</v>
      </c>
      <c r="E64" s="20">
        <v>46633.0</v>
      </c>
      <c r="F64" s="20" t="s">
        <v>87</v>
      </c>
      <c r="G64" s="19">
        <f>VLOOKUP(indicies!$F64, population!B:C, 2, FALSE)</f>
        <v>38965193</v>
      </c>
      <c r="H64" s="21">
        <f t="shared" ref="H64:H89" si="12">IF(MAX($D$64:$D$89)&gt;0, D64/MAX($D$64:$D$89), 0)</f>
        <v>1</v>
      </c>
      <c r="I64" s="21">
        <f t="shared" ref="I64:I89" si="13">MAX(0, 1 - (MAX(0, E64-$C$2)/1460))</f>
        <v>0.5089041096</v>
      </c>
      <c r="J64" s="21">
        <f t="shared" ref="J64:J89" si="14">IF(G64&gt;0, G64/MAX($G$64:$G$89), 0.1)</f>
        <v>1</v>
      </c>
      <c r="K64" s="27">
        <v>0.6</v>
      </c>
      <c r="L64" s="21">
        <f t="shared" ref="L64:L89" si="15">(H64*($C$3/10) + I64*($C$4/10) + J64*($C$5/10) + K64*($C$6/10)) / 4</f>
        <v>0.4963356164</v>
      </c>
      <c r="M64" s="22">
        <f t="shared" ref="M64:M89" si="16">IF(SUM($L$64:$L$89)&gt;0, 100*L64/SUM($L$64:$L$89), 0)/100</f>
        <v>0.06834934016</v>
      </c>
    </row>
    <row r="65" ht="15.75" customHeight="1">
      <c r="B65" s="17" t="s">
        <v>88</v>
      </c>
      <c r="C65" s="29">
        <v>0.389999995628992</v>
      </c>
      <c r="D65" s="19">
        <v>2144.0</v>
      </c>
      <c r="E65" s="20">
        <v>46634.0</v>
      </c>
      <c r="F65" s="20" t="s">
        <v>89</v>
      </c>
      <c r="G65" s="19">
        <f>VLOOKUP(indicies!$F65, population!B:C, 2, FALSE)</f>
        <v>12961683</v>
      </c>
      <c r="H65" s="21">
        <f t="shared" si="12"/>
        <v>0.9507760532</v>
      </c>
      <c r="I65" s="21">
        <f t="shared" si="13"/>
        <v>0.5082191781</v>
      </c>
      <c r="J65" s="21">
        <f t="shared" si="14"/>
        <v>0.33264773</v>
      </c>
      <c r="K65" s="27">
        <v>0.6</v>
      </c>
      <c r="L65" s="21">
        <f t="shared" si="15"/>
        <v>0.4041996523</v>
      </c>
      <c r="M65" s="22">
        <f t="shared" si="16"/>
        <v>0.05566148915</v>
      </c>
    </row>
    <row r="66" ht="15.75" customHeight="1">
      <c r="B66" s="17" t="s">
        <v>90</v>
      </c>
      <c r="C66" s="28">
        <v>0.379999995231628</v>
      </c>
      <c r="D66" s="19">
        <v>1731.0</v>
      </c>
      <c r="E66" s="20">
        <v>46635.0</v>
      </c>
      <c r="F66" s="20" t="s">
        <v>55</v>
      </c>
      <c r="G66" s="19">
        <f>VLOOKUP(indicies!$F66, population!B:C, 2, FALSE)</f>
        <v>6862199</v>
      </c>
      <c r="H66" s="21">
        <f t="shared" si="12"/>
        <v>0.7676274945</v>
      </c>
      <c r="I66" s="21">
        <f t="shared" si="13"/>
        <v>0.5075342466</v>
      </c>
      <c r="J66" s="21">
        <f t="shared" si="14"/>
        <v>0.1761109973</v>
      </c>
      <c r="K66" s="27">
        <v>0.6</v>
      </c>
      <c r="L66" s="21">
        <f t="shared" si="15"/>
        <v>0.3524788232</v>
      </c>
      <c r="M66" s="22">
        <f t="shared" si="16"/>
        <v>0.04853912189</v>
      </c>
    </row>
    <row r="67" ht="15.75" customHeight="1">
      <c r="B67" s="17" t="s">
        <v>91</v>
      </c>
      <c r="C67" s="28">
        <v>0.422499999403953</v>
      </c>
      <c r="D67" s="19">
        <v>1154.0</v>
      </c>
      <c r="E67" s="20">
        <v>46636.0</v>
      </c>
      <c r="F67" s="20" t="s">
        <v>89</v>
      </c>
      <c r="G67" s="19">
        <f>VLOOKUP(indicies!$F67, population!B:C, 2, FALSE)</f>
        <v>12961683</v>
      </c>
      <c r="H67" s="21">
        <f t="shared" si="12"/>
        <v>0.511751663</v>
      </c>
      <c r="I67" s="21">
        <f t="shared" si="13"/>
        <v>0.5068493151</v>
      </c>
      <c r="J67" s="21">
        <f t="shared" si="14"/>
        <v>0.33264773</v>
      </c>
      <c r="K67" s="27">
        <v>0.6</v>
      </c>
      <c r="L67" s="21">
        <f t="shared" si="15"/>
        <v>0.3271649045</v>
      </c>
      <c r="M67" s="22">
        <f t="shared" si="16"/>
        <v>0.04505319507</v>
      </c>
    </row>
    <row r="68" ht="15.75" customHeight="1">
      <c r="B68" s="17" t="s">
        <v>92</v>
      </c>
      <c r="C68" s="26">
        <v>0.4</v>
      </c>
      <c r="D68" s="19">
        <v>501.0</v>
      </c>
      <c r="E68" s="20">
        <v>46637.0</v>
      </c>
      <c r="F68" s="20" t="s">
        <v>79</v>
      </c>
      <c r="G68" s="19">
        <f>VLOOKUP(indicies!$F68, population!B:C, 2, FALSE)</f>
        <v>7431344</v>
      </c>
      <c r="H68" s="21">
        <f t="shared" si="12"/>
        <v>0.222172949</v>
      </c>
      <c r="I68" s="21">
        <f t="shared" si="13"/>
        <v>0.5061643836</v>
      </c>
      <c r="J68" s="21">
        <f t="shared" si="14"/>
        <v>0.190717495</v>
      </c>
      <c r="K68" s="27">
        <v>0.6</v>
      </c>
      <c r="L68" s="21">
        <f t="shared" si="15"/>
        <v>0.2586446105</v>
      </c>
      <c r="M68" s="22">
        <f t="shared" si="16"/>
        <v>0.03561740862</v>
      </c>
    </row>
    <row r="69" ht="15.75" customHeight="1">
      <c r="B69" s="17" t="s">
        <v>93</v>
      </c>
      <c r="C69" s="26">
        <v>0.28</v>
      </c>
      <c r="D69" s="19">
        <v>500.0</v>
      </c>
      <c r="E69" s="20">
        <v>46638.0</v>
      </c>
      <c r="F69" s="20" t="s">
        <v>67</v>
      </c>
      <c r="G69" s="19">
        <f>VLOOKUP(indicies!$F69, population!B:C, 2, FALSE)</f>
        <v>11785935</v>
      </c>
      <c r="H69" s="21">
        <f t="shared" si="12"/>
        <v>0.22172949</v>
      </c>
      <c r="I69" s="21">
        <f t="shared" si="13"/>
        <v>0.5054794521</v>
      </c>
      <c r="J69" s="21">
        <f t="shared" si="14"/>
        <v>0.3024734152</v>
      </c>
      <c r="K69" s="27">
        <v>0.6</v>
      </c>
      <c r="L69" s="21">
        <f t="shared" si="15"/>
        <v>0.2724337555</v>
      </c>
      <c r="M69" s="22">
        <f t="shared" si="16"/>
        <v>0.03751628295</v>
      </c>
    </row>
    <row r="70" ht="15.75" customHeight="1">
      <c r="B70" s="17" t="s">
        <v>94</v>
      </c>
      <c r="C70" s="26">
        <v>0.37</v>
      </c>
      <c r="D70" s="19">
        <v>494.0</v>
      </c>
      <c r="E70" s="20">
        <v>46639.0</v>
      </c>
      <c r="F70" s="20" t="s">
        <v>89</v>
      </c>
      <c r="G70" s="19">
        <f>VLOOKUP(indicies!$F70, population!B:C, 2, FALSE)</f>
        <v>12961683</v>
      </c>
      <c r="H70" s="21">
        <f t="shared" si="12"/>
        <v>0.2190687361</v>
      </c>
      <c r="I70" s="21">
        <f t="shared" si="13"/>
        <v>0.5047945205</v>
      </c>
      <c r="J70" s="21">
        <f t="shared" si="14"/>
        <v>0.33264773</v>
      </c>
      <c r="K70" s="27">
        <v>0.6</v>
      </c>
      <c r="L70" s="21">
        <f t="shared" si="15"/>
        <v>0.2756371732</v>
      </c>
      <c r="M70" s="22">
        <f t="shared" si="16"/>
        <v>0.0379574189</v>
      </c>
    </row>
    <row r="71" ht="15.75" customHeight="1">
      <c r="B71" s="17" t="s">
        <v>95</v>
      </c>
      <c r="C71" s="28">
        <v>0.879999995231628</v>
      </c>
      <c r="D71" s="19">
        <v>373.0</v>
      </c>
      <c r="E71" s="20">
        <v>46640.0</v>
      </c>
      <c r="F71" s="20" t="s">
        <v>96</v>
      </c>
      <c r="G71" s="19">
        <f>VLOOKUP(indicies!$F71, population!B:C, 2, FALSE)</f>
        <v>7126489</v>
      </c>
      <c r="H71" s="21">
        <f t="shared" si="12"/>
        <v>0.1654101996</v>
      </c>
      <c r="I71" s="21">
        <f t="shared" si="13"/>
        <v>0.504109589</v>
      </c>
      <c r="J71" s="21">
        <f t="shared" si="14"/>
        <v>0.1828937175</v>
      </c>
      <c r="K71" s="27">
        <v>0.6</v>
      </c>
      <c r="L71" s="21">
        <f t="shared" si="15"/>
        <v>0.247424938</v>
      </c>
      <c r="M71" s="22">
        <f t="shared" si="16"/>
        <v>0.03407237097</v>
      </c>
    </row>
    <row r="72" ht="15.75" customHeight="1">
      <c r="B72" s="17" t="s">
        <v>97</v>
      </c>
      <c r="C72" s="28">
        <v>0.470000006258487</v>
      </c>
      <c r="D72" s="19">
        <v>351.0</v>
      </c>
      <c r="E72" s="20">
        <v>46641.0</v>
      </c>
      <c r="F72" s="20" t="s">
        <v>87</v>
      </c>
      <c r="G72" s="19">
        <f>VLOOKUP(indicies!$F72, population!B:C, 2, FALSE)</f>
        <v>38965193</v>
      </c>
      <c r="H72" s="21">
        <f t="shared" si="12"/>
        <v>0.155654102</v>
      </c>
      <c r="I72" s="21">
        <f t="shared" si="13"/>
        <v>0.5034246575</v>
      </c>
      <c r="J72" s="21">
        <f t="shared" si="14"/>
        <v>1</v>
      </c>
      <c r="K72" s="27">
        <v>0.6</v>
      </c>
      <c r="L72" s="21">
        <f t="shared" si="15"/>
        <v>0.3477531665</v>
      </c>
      <c r="M72" s="22">
        <f t="shared" si="16"/>
        <v>0.04788836159</v>
      </c>
    </row>
    <row r="73" ht="15.75" customHeight="1">
      <c r="B73" s="17" t="s">
        <v>98</v>
      </c>
      <c r="C73" s="29">
        <v>0.199999995529651</v>
      </c>
      <c r="D73" s="19">
        <v>215.0</v>
      </c>
      <c r="E73" s="20">
        <v>46642.0</v>
      </c>
      <c r="F73" s="20" t="s">
        <v>87</v>
      </c>
      <c r="G73" s="19">
        <f>VLOOKUP(indicies!$F73, population!B:C, 2, FALSE)</f>
        <v>38965193</v>
      </c>
      <c r="H73" s="21">
        <f t="shared" si="12"/>
        <v>0.09534368071</v>
      </c>
      <c r="I73" s="21">
        <f t="shared" si="13"/>
        <v>0.502739726</v>
      </c>
      <c r="J73" s="21">
        <f t="shared" si="14"/>
        <v>1</v>
      </c>
      <c r="K73" s="27">
        <v>0.6</v>
      </c>
      <c r="L73" s="21">
        <f t="shared" si="15"/>
        <v>0.337096103</v>
      </c>
      <c r="M73" s="22">
        <f t="shared" si="16"/>
        <v>0.04642079966</v>
      </c>
    </row>
    <row r="74" ht="15.75" customHeight="1">
      <c r="B74" s="17" t="s">
        <v>99</v>
      </c>
      <c r="C74" s="26">
        <v>0.37</v>
      </c>
      <c r="D74" s="19">
        <v>139.0</v>
      </c>
      <c r="E74" s="20">
        <v>46643.0</v>
      </c>
      <c r="F74" s="20" t="s">
        <v>79</v>
      </c>
      <c r="G74" s="19">
        <f>VLOOKUP(indicies!$F74, population!B:C, 2, FALSE)</f>
        <v>7431344</v>
      </c>
      <c r="H74" s="21">
        <f t="shared" si="12"/>
        <v>0.06164079823</v>
      </c>
      <c r="I74" s="21">
        <f t="shared" si="13"/>
        <v>0.5020547945</v>
      </c>
      <c r="J74" s="21">
        <f t="shared" si="14"/>
        <v>0.190717495</v>
      </c>
      <c r="K74" s="27">
        <v>0.6</v>
      </c>
      <c r="L74" s="21">
        <f t="shared" si="15"/>
        <v>0.2299350457</v>
      </c>
      <c r="M74" s="22">
        <f t="shared" si="16"/>
        <v>0.03166387448</v>
      </c>
    </row>
    <row r="75" ht="15.75" customHeight="1">
      <c r="B75" s="17" t="s">
        <v>100</v>
      </c>
      <c r="C75" s="26">
        <v>0.21</v>
      </c>
      <c r="D75" s="19">
        <v>134.0</v>
      </c>
      <c r="E75" s="20">
        <v>46644.0</v>
      </c>
      <c r="F75" s="20" t="s">
        <v>36</v>
      </c>
      <c r="G75" s="19">
        <f>VLOOKUP(indicies!$F75, population!B:C, 2, FALSE)</f>
        <v>19571216</v>
      </c>
      <c r="H75" s="21">
        <f t="shared" si="12"/>
        <v>0.05942350333</v>
      </c>
      <c r="I75" s="21">
        <f t="shared" si="13"/>
        <v>0.501369863</v>
      </c>
      <c r="J75" s="21">
        <f t="shared" si="14"/>
        <v>0.5022743247</v>
      </c>
      <c r="K75" s="27">
        <v>0.6</v>
      </c>
      <c r="L75" s="21">
        <f t="shared" si="15"/>
        <v>0.2683888831</v>
      </c>
      <c r="M75" s="22">
        <f t="shared" si="16"/>
        <v>0.03695927203</v>
      </c>
    </row>
    <row r="76" ht="15.75" customHeight="1">
      <c r="B76" s="17" t="s">
        <v>101</v>
      </c>
      <c r="C76" s="26">
        <v>0.21</v>
      </c>
      <c r="D76" s="19">
        <v>129.0</v>
      </c>
      <c r="E76" s="20">
        <v>46645.0</v>
      </c>
      <c r="F76" s="20" t="s">
        <v>63</v>
      </c>
      <c r="G76" s="19">
        <f>VLOOKUP(indicies!$F76, population!B:C, 2, FALSE)</f>
        <v>1978379</v>
      </c>
      <c r="H76" s="21">
        <f t="shared" si="12"/>
        <v>0.05720620843</v>
      </c>
      <c r="I76" s="21">
        <f t="shared" si="13"/>
        <v>0.5006849315</v>
      </c>
      <c r="J76" s="21">
        <f t="shared" si="14"/>
        <v>0.0507729809</v>
      </c>
      <c r="K76" s="27">
        <v>0.6</v>
      </c>
      <c r="L76" s="21">
        <f t="shared" si="15"/>
        <v>0.2114604488</v>
      </c>
      <c r="M76" s="22">
        <f t="shared" si="16"/>
        <v>0.02911977635</v>
      </c>
    </row>
    <row r="77" ht="15.75" customHeight="1">
      <c r="B77" s="17" t="s">
        <v>102</v>
      </c>
      <c r="C77" s="26">
        <v>0.16</v>
      </c>
      <c r="D77" s="19">
        <v>70.0</v>
      </c>
      <c r="E77" s="20">
        <v>46646.0</v>
      </c>
      <c r="F77" s="20" t="s">
        <v>87</v>
      </c>
      <c r="G77" s="19">
        <f>VLOOKUP(indicies!$F77, population!B:C, 2, FALSE)</f>
        <v>38965193</v>
      </c>
      <c r="H77" s="21">
        <f t="shared" si="12"/>
        <v>0.0310421286</v>
      </c>
      <c r="I77" s="21">
        <f t="shared" si="13"/>
        <v>0.5</v>
      </c>
      <c r="J77" s="21">
        <f t="shared" si="14"/>
        <v>1</v>
      </c>
      <c r="K77" s="27">
        <v>0.6</v>
      </c>
      <c r="L77" s="21">
        <f t="shared" si="15"/>
        <v>0.3254323725</v>
      </c>
      <c r="M77" s="22">
        <f t="shared" si="16"/>
        <v>0.04481461171</v>
      </c>
    </row>
    <row r="78" ht="15.75" customHeight="1">
      <c r="B78" s="17" t="s">
        <v>103</v>
      </c>
      <c r="C78" s="26">
        <v>0.07</v>
      </c>
      <c r="D78" s="19">
        <v>67.0</v>
      </c>
      <c r="E78" s="20">
        <v>46647.0</v>
      </c>
      <c r="F78" s="20" t="s">
        <v>87</v>
      </c>
      <c r="G78" s="19">
        <f>VLOOKUP(indicies!$F78, population!B:C, 2, FALSE)</f>
        <v>38965193</v>
      </c>
      <c r="H78" s="21">
        <f t="shared" si="12"/>
        <v>0.02971175166</v>
      </c>
      <c r="I78" s="21">
        <f t="shared" si="13"/>
        <v>0.4993150685</v>
      </c>
      <c r="J78" s="21">
        <f t="shared" si="14"/>
        <v>1</v>
      </c>
      <c r="K78" s="27">
        <v>0.6</v>
      </c>
      <c r="L78" s="21">
        <f t="shared" si="15"/>
        <v>0.3250968168</v>
      </c>
      <c r="M78" s="22">
        <f t="shared" si="16"/>
        <v>0.04476840304</v>
      </c>
    </row>
    <row r="79" ht="15.75" customHeight="1">
      <c r="B79" s="17" t="s">
        <v>104</v>
      </c>
      <c r="C79" s="26">
        <v>0.21</v>
      </c>
      <c r="D79" s="19">
        <v>42.0</v>
      </c>
      <c r="E79" s="20">
        <v>46648.0</v>
      </c>
      <c r="F79" s="20" t="s">
        <v>105</v>
      </c>
      <c r="G79" s="19">
        <f>VLOOKUP(indicies!$F79, population!B:C, 2, FALSE)</f>
        <v>7812880</v>
      </c>
      <c r="H79" s="21">
        <f t="shared" si="12"/>
        <v>0.01862527716</v>
      </c>
      <c r="I79" s="21">
        <f t="shared" si="13"/>
        <v>0.498630137</v>
      </c>
      <c r="J79" s="21">
        <f t="shared" si="14"/>
        <v>0.2005092083</v>
      </c>
      <c r="K79" s="27">
        <v>0.6</v>
      </c>
      <c r="L79" s="21">
        <f t="shared" si="15"/>
        <v>0.2231175951</v>
      </c>
      <c r="M79" s="22">
        <f t="shared" si="16"/>
        <v>0.0307250576</v>
      </c>
    </row>
    <row r="80" ht="15.75" customHeight="1">
      <c r="B80" s="17" t="s">
        <v>106</v>
      </c>
      <c r="C80" s="26">
        <v>0.15</v>
      </c>
      <c r="D80" s="19">
        <v>28.0</v>
      </c>
      <c r="E80" s="20">
        <v>46649.0</v>
      </c>
      <c r="F80" s="20" t="s">
        <v>34</v>
      </c>
      <c r="G80" s="19">
        <f>VLOOKUP(indicies!$F80, population!B:C, 2, FALSE)</f>
        <v>10835491</v>
      </c>
      <c r="H80" s="21">
        <f t="shared" si="12"/>
        <v>0.01241685144</v>
      </c>
      <c r="I80" s="21">
        <f t="shared" si="13"/>
        <v>0.4979452055</v>
      </c>
      <c r="J80" s="21">
        <f t="shared" si="14"/>
        <v>0.2780812865</v>
      </c>
      <c r="K80" s="27">
        <v>0.6</v>
      </c>
      <c r="L80" s="21">
        <f t="shared" si="15"/>
        <v>0.2316248906</v>
      </c>
      <c r="M80" s="22">
        <f t="shared" si="16"/>
        <v>0.03189657948</v>
      </c>
    </row>
    <row r="81" ht="15.75" customHeight="1">
      <c r="B81" s="17" t="s">
        <v>107</v>
      </c>
      <c r="C81" s="26">
        <v>0.06</v>
      </c>
      <c r="D81" s="19">
        <v>14.0</v>
      </c>
      <c r="E81" s="20">
        <v>46650.0</v>
      </c>
      <c r="F81" s="20" t="s">
        <v>73</v>
      </c>
      <c r="G81" s="19">
        <f>VLOOKUP(indicies!$F81, population!B:C, 2, FALSE)</f>
        <v>10037261</v>
      </c>
      <c r="H81" s="21">
        <f t="shared" si="12"/>
        <v>0.006208425721</v>
      </c>
      <c r="I81" s="21">
        <f t="shared" si="13"/>
        <v>0.497260274</v>
      </c>
      <c r="J81" s="21">
        <f t="shared" si="14"/>
        <v>0.2575955674</v>
      </c>
      <c r="K81" s="27">
        <v>0.6</v>
      </c>
      <c r="L81" s="21">
        <f t="shared" si="15"/>
        <v>0.2278749615</v>
      </c>
      <c r="M81" s="22">
        <f t="shared" si="16"/>
        <v>0.03138018458</v>
      </c>
    </row>
    <row r="82" ht="15.75" customHeight="1">
      <c r="B82" s="17" t="s">
        <v>108</v>
      </c>
      <c r="C82" s="26">
        <v>0.15</v>
      </c>
      <c r="D82" s="19">
        <v>4.0</v>
      </c>
      <c r="E82" s="20">
        <v>46651.0</v>
      </c>
      <c r="F82" s="20" t="s">
        <v>36</v>
      </c>
      <c r="G82" s="19">
        <f>VLOOKUP(indicies!$F82, population!B:C, 2, FALSE)</f>
        <v>19571216</v>
      </c>
      <c r="H82" s="21">
        <f t="shared" si="12"/>
        <v>0.00177383592</v>
      </c>
      <c r="I82" s="21">
        <f t="shared" si="13"/>
        <v>0.4965753425</v>
      </c>
      <c r="J82" s="21">
        <f t="shared" si="14"/>
        <v>0.5022743247</v>
      </c>
      <c r="K82" s="27">
        <v>0.6</v>
      </c>
      <c r="L82" s="21">
        <f t="shared" si="15"/>
        <v>0.2575810132</v>
      </c>
      <c r="M82" s="22">
        <f t="shared" si="16"/>
        <v>0.03547094287</v>
      </c>
    </row>
    <row r="83" ht="15.75" customHeight="1">
      <c r="B83" s="17" t="s">
        <v>109</v>
      </c>
      <c r="C83" s="26">
        <v>0.35</v>
      </c>
      <c r="D83" s="19">
        <v>3.0</v>
      </c>
      <c r="E83" s="20">
        <v>46652.0</v>
      </c>
      <c r="F83" s="20" t="s">
        <v>71</v>
      </c>
      <c r="G83" s="19">
        <f>VLOOKUP(indicies!$F83, population!B:C, 2, FALSE)</f>
        <v>1395722</v>
      </c>
      <c r="H83" s="21">
        <f t="shared" si="12"/>
        <v>0.00133037694</v>
      </c>
      <c r="I83" s="21">
        <f t="shared" si="13"/>
        <v>0.495890411</v>
      </c>
      <c r="J83" s="21">
        <f t="shared" si="14"/>
        <v>0.03581971222</v>
      </c>
      <c r="K83" s="27">
        <v>0.6</v>
      </c>
      <c r="L83" s="21">
        <f t="shared" si="15"/>
        <v>0.1990938416</v>
      </c>
      <c r="M83" s="22">
        <f t="shared" si="16"/>
        <v>0.02741679673</v>
      </c>
    </row>
    <row r="84" ht="15.75" customHeight="1">
      <c r="B84" s="17" t="s">
        <v>110</v>
      </c>
      <c r="C84" s="26">
        <v>0.51</v>
      </c>
      <c r="D84" s="19">
        <v>1.0</v>
      </c>
      <c r="E84" s="20">
        <v>46653.0</v>
      </c>
      <c r="F84" s="20" t="s">
        <v>73</v>
      </c>
      <c r="G84" s="19">
        <f>VLOOKUP(indicies!$F84, population!B:C, 2, FALSE)</f>
        <v>10037261</v>
      </c>
      <c r="H84" s="21">
        <f t="shared" si="12"/>
        <v>0.00044345898</v>
      </c>
      <c r="I84" s="21">
        <f t="shared" si="13"/>
        <v>0.4952054795</v>
      </c>
      <c r="J84" s="21">
        <f t="shared" si="14"/>
        <v>0.2575955674</v>
      </c>
      <c r="K84" s="27">
        <v>0.6</v>
      </c>
      <c r="L84" s="21">
        <f t="shared" si="15"/>
        <v>0.2265578732</v>
      </c>
      <c r="M84" s="22">
        <f t="shared" si="16"/>
        <v>0.0311988111</v>
      </c>
    </row>
    <row r="85" ht="15.75" customHeight="1">
      <c r="B85" s="17" t="s">
        <v>111</v>
      </c>
      <c r="C85" s="26">
        <v>0.4</v>
      </c>
      <c r="D85" s="19">
        <v>1.0</v>
      </c>
      <c r="E85" s="20">
        <v>46654.0</v>
      </c>
      <c r="F85" s="20" t="s">
        <v>112</v>
      </c>
      <c r="G85" s="19">
        <f>VLOOKUP(indicies!$F85, population!B:C, 2, FALSE)</f>
        <v>5877610</v>
      </c>
      <c r="H85" s="21">
        <f t="shared" si="12"/>
        <v>0.00044345898</v>
      </c>
      <c r="I85" s="21">
        <f t="shared" si="13"/>
        <v>0.4945205479</v>
      </c>
      <c r="J85" s="21">
        <f t="shared" si="14"/>
        <v>0.1508425738</v>
      </c>
      <c r="K85" s="27">
        <v>0.6</v>
      </c>
      <c r="L85" s="21">
        <f t="shared" si="15"/>
        <v>0.2131110092</v>
      </c>
      <c r="M85" s="22">
        <f t="shared" si="16"/>
        <v>0.02934707158</v>
      </c>
    </row>
    <row r="86" ht="15.75" customHeight="1">
      <c r="B86" s="17" t="s">
        <v>113</v>
      </c>
      <c r="C86" s="26">
        <v>0.29</v>
      </c>
      <c r="D86" s="19">
        <v>1.0</v>
      </c>
      <c r="E86" s="20">
        <v>46655.0</v>
      </c>
      <c r="F86" s="20" t="s">
        <v>65</v>
      </c>
      <c r="G86" s="19">
        <f>VLOOKUP(indicies!$F86, population!B:C, 2, FALSE)</f>
        <v>3207004</v>
      </c>
      <c r="H86" s="21">
        <f t="shared" si="12"/>
        <v>0.00044345898</v>
      </c>
      <c r="I86" s="21">
        <f t="shared" si="13"/>
        <v>0.4938356164</v>
      </c>
      <c r="J86" s="21">
        <f t="shared" si="14"/>
        <v>0.08230432735</v>
      </c>
      <c r="K86" s="27">
        <v>0.6</v>
      </c>
      <c r="L86" s="21">
        <f t="shared" si="15"/>
        <v>0.2044409887</v>
      </c>
      <c r="M86" s="22">
        <f t="shared" si="16"/>
        <v>0.02815314118</v>
      </c>
    </row>
    <row r="87" ht="15.75" customHeight="1">
      <c r="B87" s="17" t="s">
        <v>114</v>
      </c>
      <c r="C87" s="26">
        <v>0.4</v>
      </c>
      <c r="D87" s="19">
        <v>1.0</v>
      </c>
      <c r="E87" s="20">
        <v>46656.0</v>
      </c>
      <c r="F87" s="20" t="s">
        <v>73</v>
      </c>
      <c r="G87" s="19">
        <f>VLOOKUP(indicies!$F87, population!B:C, 2, FALSE)</f>
        <v>10037261</v>
      </c>
      <c r="H87" s="21">
        <f t="shared" si="12"/>
        <v>0.00044345898</v>
      </c>
      <c r="I87" s="21">
        <f t="shared" si="13"/>
        <v>0.4931506849</v>
      </c>
      <c r="J87" s="21">
        <f t="shared" si="14"/>
        <v>0.2575955674</v>
      </c>
      <c r="K87" s="27">
        <v>0.6</v>
      </c>
      <c r="L87" s="21">
        <f t="shared" si="15"/>
        <v>0.226249654</v>
      </c>
      <c r="M87" s="22">
        <f t="shared" si="16"/>
        <v>0.03115636688</v>
      </c>
    </row>
    <row r="88" ht="15.75" customHeight="1">
      <c r="B88" s="17" t="s">
        <v>115</v>
      </c>
      <c r="C88" s="26">
        <v>0.11</v>
      </c>
      <c r="D88" s="19">
        <v>1.0</v>
      </c>
      <c r="E88" s="20"/>
      <c r="F88" s="20" t="s">
        <v>116</v>
      </c>
      <c r="G88" s="19">
        <f>VLOOKUP(indicies!$F88, population!B:C, 2, FALSE)</f>
        <v>1402054</v>
      </c>
      <c r="H88" s="21">
        <f t="shared" si="12"/>
        <v>0.00044345898</v>
      </c>
      <c r="I88" s="21">
        <f t="shared" si="13"/>
        <v>1</v>
      </c>
      <c r="J88" s="21">
        <f t="shared" si="14"/>
        <v>0.03598221623</v>
      </c>
      <c r="K88" s="27">
        <v>0.6</v>
      </c>
      <c r="L88" s="21">
        <f t="shared" si="15"/>
        <v>0.2745753824</v>
      </c>
      <c r="M88" s="22">
        <f t="shared" si="16"/>
        <v>0.03781120191</v>
      </c>
    </row>
    <row r="89" ht="15.75" customHeight="1">
      <c r="B89" s="17" t="s">
        <v>117</v>
      </c>
      <c r="C89" s="26">
        <v>0.11</v>
      </c>
      <c r="D89" s="19">
        <v>1.0</v>
      </c>
      <c r="E89" s="20"/>
      <c r="F89" s="20" t="s">
        <v>82</v>
      </c>
      <c r="G89" s="19">
        <f>VLOOKUP(indicies!$F89, population!B:C, 2, FALSE)</f>
        <v>8715698</v>
      </c>
      <c r="H89" s="21">
        <f t="shared" si="12"/>
        <v>0.00044345898</v>
      </c>
      <c r="I89" s="21">
        <f t="shared" si="13"/>
        <v>1</v>
      </c>
      <c r="J89" s="21">
        <f t="shared" si="14"/>
        <v>0.2236790666</v>
      </c>
      <c r="K89" s="27">
        <v>0.6</v>
      </c>
      <c r="L89" s="21">
        <f t="shared" si="15"/>
        <v>0.2980374886</v>
      </c>
      <c r="M89" s="22">
        <f t="shared" si="16"/>
        <v>0.04104211952</v>
      </c>
    </row>
    <row r="90" ht="15.75" customHeight="1">
      <c r="B90" s="23" t="s">
        <v>37</v>
      </c>
      <c r="C90" s="24">
        <f>SUMPRODUCT(indicies!$C$64:$C$89,indicies!$M$64:$M$89)</f>
        <v>0.2895278649</v>
      </c>
      <c r="D90" s="19"/>
      <c r="E90" s="20"/>
      <c r="F90" s="20"/>
      <c r="G90" s="19"/>
      <c r="H90" s="21"/>
      <c r="I90" s="21"/>
      <c r="J90" s="21"/>
      <c r="K90" s="21"/>
      <c r="L90" s="21"/>
      <c r="M90" s="25">
        <f>SUM(indicies!$M$64:$M$89)</f>
        <v>1</v>
      </c>
    </row>
    <row r="91" ht="15.75" customHeight="1"/>
    <row r="92" ht="15.75" customHeight="1">
      <c r="B92" s="13" t="s">
        <v>118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5"/>
    </row>
    <row r="93" ht="15.75" customHeight="1">
      <c r="B93" s="16" t="s">
        <v>19</v>
      </c>
      <c r="C93" s="16" t="s">
        <v>20</v>
      </c>
      <c r="D93" s="16" t="s">
        <v>21</v>
      </c>
      <c r="E93" s="16" t="s">
        <v>22</v>
      </c>
      <c r="F93" s="16" t="s">
        <v>23</v>
      </c>
      <c r="G93" s="16" t="s">
        <v>24</v>
      </c>
      <c r="H93" s="16" t="s">
        <v>25</v>
      </c>
      <c r="I93" s="16" t="s">
        <v>26</v>
      </c>
      <c r="J93" s="16" t="s">
        <v>27</v>
      </c>
      <c r="K93" s="16" t="s">
        <v>28</v>
      </c>
      <c r="L93" s="16" t="s">
        <v>29</v>
      </c>
      <c r="M93" s="16" t="s">
        <v>30</v>
      </c>
    </row>
    <row r="94" ht="15.75" customHeight="1">
      <c r="B94" s="17" t="s">
        <v>119</v>
      </c>
      <c r="C94" s="26">
        <v>0.12</v>
      </c>
      <c r="D94" s="19">
        <v>592758.0</v>
      </c>
      <c r="E94" s="20">
        <v>46269.0</v>
      </c>
      <c r="F94" s="20" t="s">
        <v>120</v>
      </c>
      <c r="G94" s="19">
        <f>VLOOKUP(indicies!$F94, population!B:C, 2, FALSE)</f>
        <v>9290841</v>
      </c>
      <c r="H94" s="21">
        <f t="shared" ref="H94:H120" si="17">IF(MAX($D$94:$D$120)&gt;0, D94/MAX($D$94:$D$120), 0)</f>
        <v>1</v>
      </c>
      <c r="I94" s="21">
        <f t="shared" ref="I94:I120" si="18">MAX(0, 1 - (MAX(0, E94-$C$2)/1460))</f>
        <v>0.7582191781</v>
      </c>
      <c r="J94" s="21">
        <f t="shared" ref="J94:J120" si="19">IF(G94&gt;0, G94/MAX($G$94:$G$120), 0.1)</f>
        <v>0.2384394965</v>
      </c>
      <c r="K94" s="27">
        <v>0.7</v>
      </c>
      <c r="L94" s="21">
        <f t="shared" ref="L94:L120" si="20">(H94*($C$3/10) + I94*($C$4/10) + J94*($C$5/10) + K94*($C$6/10)) / 4</f>
        <v>0.4585378138</v>
      </c>
      <c r="M94" s="22">
        <f t="shared" ref="M94:M120" si="21">IF(SUM($L$94:$L$120)&gt;0, 100*L94/SUM($L$94:$L$120), 0)/100</f>
        <v>0.06075444415</v>
      </c>
    </row>
    <row r="95" ht="15.75" customHeight="1">
      <c r="B95" s="17" t="s">
        <v>121</v>
      </c>
      <c r="C95" s="26">
        <v>0.15</v>
      </c>
      <c r="D95" s="19">
        <v>10017.0</v>
      </c>
      <c r="E95" s="20">
        <v>46269.0</v>
      </c>
      <c r="F95" s="20" t="s">
        <v>36</v>
      </c>
      <c r="G95" s="19">
        <f>VLOOKUP(indicies!$F95, population!B:C, 2, FALSE)</f>
        <v>19571216</v>
      </c>
      <c r="H95" s="21">
        <f t="shared" si="17"/>
        <v>0.01689897057</v>
      </c>
      <c r="I95" s="21">
        <f t="shared" si="18"/>
        <v>0.7582191781</v>
      </c>
      <c r="J95" s="21">
        <f t="shared" si="19"/>
        <v>0.5022743247</v>
      </c>
      <c r="K95" s="27">
        <v>0.7</v>
      </c>
      <c r="L95" s="21">
        <f t="shared" si="20"/>
        <v>0.3194744871</v>
      </c>
      <c r="M95" s="22">
        <f t="shared" si="21"/>
        <v>0.04232910418</v>
      </c>
    </row>
    <row r="96" ht="15.75" customHeight="1">
      <c r="B96" s="17" t="s">
        <v>122</v>
      </c>
      <c r="C96" s="26">
        <v>0.71</v>
      </c>
      <c r="D96" s="19">
        <v>6219.0</v>
      </c>
      <c r="E96" s="20">
        <v>46269.0</v>
      </c>
      <c r="F96" s="20" t="s">
        <v>67</v>
      </c>
      <c r="G96" s="19">
        <f>VLOOKUP(indicies!$F96, population!B:C, 2, FALSE)</f>
        <v>11785935</v>
      </c>
      <c r="H96" s="21">
        <f t="shared" si="17"/>
        <v>0.01049163402</v>
      </c>
      <c r="I96" s="21">
        <f t="shared" si="18"/>
        <v>0.7582191781</v>
      </c>
      <c r="J96" s="21">
        <f t="shared" si="19"/>
        <v>0.3024734152</v>
      </c>
      <c r="K96" s="27">
        <v>0.7</v>
      </c>
      <c r="L96" s="21">
        <f t="shared" si="20"/>
        <v>0.2933780896</v>
      </c>
      <c r="M96" s="22">
        <f t="shared" si="21"/>
        <v>0.03887143486</v>
      </c>
    </row>
    <row r="97" ht="15.75" customHeight="1">
      <c r="B97" s="17" t="s">
        <v>123</v>
      </c>
      <c r="C97" s="26">
        <v>0.65</v>
      </c>
      <c r="D97" s="19">
        <v>5390.0</v>
      </c>
      <c r="E97" s="20">
        <v>46269.0</v>
      </c>
      <c r="F97" s="20" t="s">
        <v>84</v>
      </c>
      <c r="G97" s="19">
        <f>VLOOKUP(indicies!$F97, population!B:C, 2, FALSE)</f>
        <v>3194176</v>
      </c>
      <c r="H97" s="21">
        <f t="shared" si="17"/>
        <v>0.009093086892</v>
      </c>
      <c r="I97" s="21">
        <f t="shared" si="18"/>
        <v>0.7582191781</v>
      </c>
      <c r="J97" s="21">
        <f t="shared" si="19"/>
        <v>0.08197511045</v>
      </c>
      <c r="K97" s="27">
        <v>0.7</v>
      </c>
      <c r="L97" s="21">
        <f t="shared" si="20"/>
        <v>0.2655710557</v>
      </c>
      <c r="M97" s="22">
        <f t="shared" si="21"/>
        <v>0.03518711301</v>
      </c>
    </row>
    <row r="98" ht="15.75" customHeight="1">
      <c r="B98" s="17" t="s">
        <v>124</v>
      </c>
      <c r="C98" s="26">
        <v>0.26</v>
      </c>
      <c r="D98" s="19">
        <v>3768.0</v>
      </c>
      <c r="E98" s="20">
        <v>46269.0</v>
      </c>
      <c r="F98" s="20" t="s">
        <v>69</v>
      </c>
      <c r="G98" s="19">
        <f>VLOOKUP(indicies!$F98, population!B:C, 2, FALSE)</f>
        <v>5910955</v>
      </c>
      <c r="H98" s="21">
        <f t="shared" si="17"/>
        <v>0.006356725679</v>
      </c>
      <c r="I98" s="21">
        <f t="shared" si="18"/>
        <v>0.7582191781</v>
      </c>
      <c r="J98" s="21">
        <f t="shared" si="19"/>
        <v>0.1516983375</v>
      </c>
      <c r="K98" s="27">
        <v>0.7</v>
      </c>
      <c r="L98" s="21">
        <f t="shared" si="20"/>
        <v>0.2738075959</v>
      </c>
      <c r="M98" s="22">
        <f t="shared" si="21"/>
        <v>0.03627842196</v>
      </c>
    </row>
    <row r="99" ht="15.75" customHeight="1">
      <c r="B99" s="17" t="s">
        <v>125</v>
      </c>
      <c r="C99" s="26">
        <v>0.13</v>
      </c>
      <c r="D99" s="19">
        <v>3286.0</v>
      </c>
      <c r="E99" s="20">
        <v>46269.0</v>
      </c>
      <c r="F99" s="20" t="s">
        <v>87</v>
      </c>
      <c r="G99" s="19">
        <f>VLOOKUP(indicies!$F99, population!B:C, 2, FALSE)</f>
        <v>38965193</v>
      </c>
      <c r="H99" s="21">
        <f t="shared" si="17"/>
        <v>0.005543577649</v>
      </c>
      <c r="I99" s="21">
        <f t="shared" si="18"/>
        <v>0.7582191781</v>
      </c>
      <c r="J99" s="21">
        <f t="shared" si="19"/>
        <v>1</v>
      </c>
      <c r="K99" s="27">
        <v>0.7</v>
      </c>
      <c r="L99" s="21">
        <f t="shared" si="20"/>
        <v>0.3797030028</v>
      </c>
      <c r="M99" s="22">
        <f t="shared" si="21"/>
        <v>0.05030914395</v>
      </c>
    </row>
    <row r="100" ht="15.75" customHeight="1">
      <c r="B100" s="17" t="s">
        <v>126</v>
      </c>
      <c r="C100" s="26">
        <v>0.05</v>
      </c>
      <c r="D100" s="19">
        <v>3202.0</v>
      </c>
      <c r="E100" s="20">
        <v>46269.0</v>
      </c>
      <c r="F100" s="20" t="s">
        <v>127</v>
      </c>
      <c r="G100" s="19">
        <f>VLOOKUP(indicies!$F100, population!B:C, 2, FALSE)</f>
        <v>7001399</v>
      </c>
      <c r="H100" s="21">
        <f t="shared" si="17"/>
        <v>0.005401867204</v>
      </c>
      <c r="I100" s="21">
        <f t="shared" si="18"/>
        <v>0.7582191781</v>
      </c>
      <c r="J100" s="21">
        <f t="shared" si="19"/>
        <v>0.1796834164</v>
      </c>
      <c r="K100" s="27">
        <v>0.7</v>
      </c>
      <c r="L100" s="21">
        <f t="shared" si="20"/>
        <v>0.2771386305</v>
      </c>
      <c r="M100" s="22">
        <f t="shared" si="21"/>
        <v>0.03671977086</v>
      </c>
    </row>
    <row r="101" ht="15.75" customHeight="1">
      <c r="B101" s="17" t="s">
        <v>128</v>
      </c>
      <c r="C101" s="26">
        <v>0.18</v>
      </c>
      <c r="D101" s="19">
        <v>2845.0</v>
      </c>
      <c r="E101" s="20">
        <v>46269.0</v>
      </c>
      <c r="F101" s="20" t="s">
        <v>77</v>
      </c>
      <c r="G101" s="19">
        <f>VLOOKUP(indicies!$F101, population!B:C, 2, FALSE)</f>
        <v>5737915</v>
      </c>
      <c r="H101" s="21">
        <f t="shared" si="17"/>
        <v>0.004799597812</v>
      </c>
      <c r="I101" s="21">
        <f t="shared" si="18"/>
        <v>0.7582191781</v>
      </c>
      <c r="J101" s="21">
        <f t="shared" si="19"/>
        <v>0.147257451</v>
      </c>
      <c r="K101" s="27">
        <v>0.7</v>
      </c>
      <c r="L101" s="21">
        <f t="shared" si="20"/>
        <v>0.2729799877</v>
      </c>
      <c r="M101" s="22">
        <f t="shared" si="21"/>
        <v>0.03616876716</v>
      </c>
    </row>
    <row r="102" ht="15.75" customHeight="1">
      <c r="B102" s="17" t="s">
        <v>129</v>
      </c>
      <c r="C102" s="26">
        <v>0.67</v>
      </c>
      <c r="D102" s="19">
        <v>2745.0</v>
      </c>
      <c r="E102" s="20">
        <v>46269.0</v>
      </c>
      <c r="F102" s="20" t="s">
        <v>65</v>
      </c>
      <c r="G102" s="19">
        <f>VLOOKUP(indicies!$F102, population!B:C, 2, FALSE)</f>
        <v>3207004</v>
      </c>
      <c r="H102" s="21">
        <f t="shared" si="17"/>
        <v>0.004630894901</v>
      </c>
      <c r="I102" s="21">
        <f t="shared" si="18"/>
        <v>0.7582191781</v>
      </c>
      <c r="J102" s="21">
        <f t="shared" si="19"/>
        <v>0.08230432735</v>
      </c>
      <c r="K102" s="27">
        <v>0.7</v>
      </c>
      <c r="L102" s="21">
        <f t="shared" si="20"/>
        <v>0.2648313242</v>
      </c>
      <c r="M102" s="22">
        <f t="shared" si="21"/>
        <v>0.03508910152</v>
      </c>
    </row>
    <row r="103" ht="15.75" customHeight="1">
      <c r="B103" s="17" t="s">
        <v>130</v>
      </c>
      <c r="C103" s="26">
        <v>0.22</v>
      </c>
      <c r="D103" s="19">
        <v>2592.0</v>
      </c>
      <c r="E103" s="20">
        <v>46269.0</v>
      </c>
      <c r="F103" s="20" t="s">
        <v>73</v>
      </c>
      <c r="G103" s="19">
        <f>VLOOKUP(indicies!$F103, population!B:C, 2, FALSE)</f>
        <v>10037261</v>
      </c>
      <c r="H103" s="21">
        <f t="shared" si="17"/>
        <v>0.004372779448</v>
      </c>
      <c r="I103" s="21">
        <f t="shared" si="18"/>
        <v>0.7582191781</v>
      </c>
      <c r="J103" s="21">
        <f t="shared" si="19"/>
        <v>0.2575955674</v>
      </c>
      <c r="K103" s="27">
        <v>0.7</v>
      </c>
      <c r="L103" s="21">
        <f t="shared" si="20"/>
        <v>0.286697559</v>
      </c>
      <c r="M103" s="22">
        <f t="shared" si="21"/>
        <v>0.03798629103</v>
      </c>
    </row>
    <row r="104" ht="15.75" customHeight="1">
      <c r="B104" s="17" t="s">
        <v>131</v>
      </c>
      <c r="C104" s="26">
        <v>0.51</v>
      </c>
      <c r="D104" s="19">
        <v>2518.0</v>
      </c>
      <c r="E104" s="20">
        <v>46269.0</v>
      </c>
      <c r="F104" s="20" t="s">
        <v>75</v>
      </c>
      <c r="G104" s="19">
        <f>VLOOKUP(indicies!$F104, population!B:C, 2, FALSE)</f>
        <v>11029227</v>
      </c>
      <c r="H104" s="21">
        <f t="shared" si="17"/>
        <v>0.004247939294</v>
      </c>
      <c r="I104" s="21">
        <f t="shared" si="18"/>
        <v>0.7582191781</v>
      </c>
      <c r="J104" s="21">
        <f t="shared" si="19"/>
        <v>0.2830533138</v>
      </c>
      <c r="K104" s="27">
        <v>0.7</v>
      </c>
      <c r="L104" s="21">
        <f t="shared" si="20"/>
        <v>0.2898579303</v>
      </c>
      <c r="M104" s="22">
        <f t="shared" si="21"/>
        <v>0.0384050277</v>
      </c>
    </row>
    <row r="105" ht="15.75" customHeight="1">
      <c r="B105" s="17" t="s">
        <v>132</v>
      </c>
      <c r="C105" s="26">
        <v>0.71</v>
      </c>
      <c r="D105" s="19">
        <v>1689.0</v>
      </c>
      <c r="E105" s="20">
        <v>46269.0</v>
      </c>
      <c r="F105" s="20" t="s">
        <v>133</v>
      </c>
      <c r="G105" s="19">
        <f>VLOOKUP(indicies!$F105, population!B:C, 2, FALSE)</f>
        <v>647464</v>
      </c>
      <c r="H105" s="21">
        <f t="shared" si="17"/>
        <v>0.002849392163</v>
      </c>
      <c r="I105" s="21">
        <f t="shared" si="18"/>
        <v>0.7582191781</v>
      </c>
      <c r="J105" s="21">
        <f t="shared" si="19"/>
        <v>0.01661647101</v>
      </c>
      <c r="K105" s="27">
        <v>0.7</v>
      </c>
      <c r="L105" s="21">
        <f t="shared" si="20"/>
        <v>0.2563085792</v>
      </c>
      <c r="M105" s="22">
        <f t="shared" si="21"/>
        <v>0.03395987156</v>
      </c>
    </row>
    <row r="106" ht="15.75" customHeight="1">
      <c r="B106" s="17" t="s">
        <v>134</v>
      </c>
      <c r="C106" s="26">
        <v>0.94</v>
      </c>
      <c r="D106" s="19">
        <v>1457.0</v>
      </c>
      <c r="E106" s="20">
        <v>46269.0</v>
      </c>
      <c r="F106" s="20" t="s">
        <v>32</v>
      </c>
      <c r="G106" s="19">
        <f>VLOOKUP(indicies!$F106, population!B:C, 2, FALSE)</f>
        <v>22610726</v>
      </c>
      <c r="H106" s="21">
        <f t="shared" si="17"/>
        <v>0.00245800141</v>
      </c>
      <c r="I106" s="21">
        <f t="shared" si="18"/>
        <v>0.7582191781</v>
      </c>
      <c r="J106" s="21">
        <f t="shared" si="19"/>
        <v>0.5802800977</v>
      </c>
      <c r="K106" s="27">
        <v>0.7</v>
      </c>
      <c r="L106" s="21">
        <f t="shared" si="20"/>
        <v>0.3266980392</v>
      </c>
      <c r="M106" s="22">
        <f t="shared" si="21"/>
        <v>0.04328619621</v>
      </c>
    </row>
    <row r="107" ht="15.75" customHeight="1">
      <c r="B107" s="17" t="s">
        <v>135</v>
      </c>
      <c r="C107" s="26">
        <v>0.68</v>
      </c>
      <c r="D107" s="19">
        <v>1088.0</v>
      </c>
      <c r="E107" s="20">
        <v>47003.0</v>
      </c>
      <c r="F107" s="20" t="s">
        <v>116</v>
      </c>
      <c r="G107" s="19">
        <f>VLOOKUP(indicies!$F107, population!B:C, 2, FALSE)</f>
        <v>1402054</v>
      </c>
      <c r="H107" s="21">
        <f t="shared" si="17"/>
        <v>0.00183548767</v>
      </c>
      <c r="I107" s="21">
        <f t="shared" si="18"/>
        <v>0.2554794521</v>
      </c>
      <c r="J107" s="21">
        <f t="shared" si="19"/>
        <v>0.03598221623</v>
      </c>
      <c r="K107" s="27">
        <v>0.7</v>
      </c>
      <c r="L107" s="21">
        <f t="shared" si="20"/>
        <v>0.1831409052</v>
      </c>
      <c r="M107" s="22">
        <f t="shared" si="21"/>
        <v>0.02426544455</v>
      </c>
    </row>
    <row r="108" ht="15.75" customHeight="1">
      <c r="B108" s="17" t="s">
        <v>136</v>
      </c>
      <c r="C108" s="26">
        <v>0.78</v>
      </c>
      <c r="D108" s="19">
        <v>677.0</v>
      </c>
      <c r="E108" s="20">
        <v>47000.0</v>
      </c>
      <c r="F108" s="20" t="s">
        <v>137</v>
      </c>
      <c r="G108" s="19">
        <f>VLOOKUP(indicies!$F108, population!B:C, 2, FALSE)</f>
        <v>4526154</v>
      </c>
      <c r="H108" s="21">
        <f t="shared" si="17"/>
        <v>0.001142118706</v>
      </c>
      <c r="I108" s="21">
        <f t="shared" si="18"/>
        <v>0.2575342466</v>
      </c>
      <c r="J108" s="21">
        <f t="shared" si="19"/>
        <v>0.1161589011</v>
      </c>
      <c r="K108" s="27">
        <v>0.7</v>
      </c>
      <c r="L108" s="21">
        <f t="shared" si="20"/>
        <v>0.1933498704</v>
      </c>
      <c r="M108" s="22">
        <f t="shared" si="21"/>
        <v>0.02561809201</v>
      </c>
    </row>
    <row r="109" ht="15.75" customHeight="1">
      <c r="B109" s="17" t="s">
        <v>138</v>
      </c>
      <c r="C109" s="26">
        <v>0.933</v>
      </c>
      <c r="D109" s="19">
        <v>642.0</v>
      </c>
      <c r="E109" s="20">
        <v>46269.0</v>
      </c>
      <c r="F109" s="20" t="s">
        <v>96</v>
      </c>
      <c r="G109" s="19">
        <f>VLOOKUP(indicies!$F109, population!B:C, 2, FALSE)</f>
        <v>7126489</v>
      </c>
      <c r="H109" s="21">
        <f t="shared" si="17"/>
        <v>0.001083072687</v>
      </c>
      <c r="I109" s="21">
        <f t="shared" si="18"/>
        <v>0.7582191781</v>
      </c>
      <c r="J109" s="21">
        <f t="shared" si="19"/>
        <v>0.1828937175</v>
      </c>
      <c r="K109" s="27">
        <v>0.7</v>
      </c>
      <c r="L109" s="21">
        <f t="shared" si="20"/>
        <v>0.2767841291</v>
      </c>
      <c r="M109" s="22">
        <f t="shared" si="21"/>
        <v>0.03667280083</v>
      </c>
    </row>
    <row r="110" ht="15.75" customHeight="1">
      <c r="B110" s="17" t="s">
        <v>139</v>
      </c>
      <c r="C110" s="26">
        <v>0.84</v>
      </c>
      <c r="D110" s="19">
        <v>588.0</v>
      </c>
      <c r="E110" s="20">
        <v>46269.0</v>
      </c>
      <c r="F110" s="20" t="s">
        <v>61</v>
      </c>
      <c r="G110" s="19">
        <f>VLOOKUP(indicies!$F110, population!B:C, 2, FALSE)</f>
        <v>30503301</v>
      </c>
      <c r="H110" s="21">
        <f t="shared" si="17"/>
        <v>0.0009919731155</v>
      </c>
      <c r="I110" s="21">
        <f t="shared" si="18"/>
        <v>0.7582191781</v>
      </c>
      <c r="J110" s="21">
        <f t="shared" si="19"/>
        <v>0.7828345929</v>
      </c>
      <c r="K110" s="27">
        <v>0.7</v>
      </c>
      <c r="L110" s="21">
        <f t="shared" si="20"/>
        <v>0.3517607961</v>
      </c>
      <c r="M110" s="22">
        <f t="shared" si="21"/>
        <v>0.04660691224</v>
      </c>
    </row>
    <row r="111" ht="15.75" customHeight="1">
      <c r="B111" s="17" t="s">
        <v>140</v>
      </c>
      <c r="C111" s="26">
        <v>0.09</v>
      </c>
      <c r="D111" s="19">
        <v>183.0</v>
      </c>
      <c r="E111" s="20">
        <v>46269.0</v>
      </c>
      <c r="F111" s="20" t="s">
        <v>89</v>
      </c>
      <c r="G111" s="19">
        <f>VLOOKUP(indicies!$F111, population!B:C, 2, FALSE)</f>
        <v>12961683</v>
      </c>
      <c r="H111" s="21">
        <f t="shared" si="17"/>
        <v>0.0003087263268</v>
      </c>
      <c r="I111" s="21">
        <f t="shared" si="18"/>
        <v>0.7582191781</v>
      </c>
      <c r="J111" s="21">
        <f t="shared" si="19"/>
        <v>0.33264773</v>
      </c>
      <c r="K111" s="27">
        <v>0.7</v>
      </c>
      <c r="L111" s="21">
        <f t="shared" si="20"/>
        <v>0.2953678701</v>
      </c>
      <c r="M111" s="22">
        <f t="shared" si="21"/>
        <v>0.03913507289</v>
      </c>
    </row>
    <row r="112" ht="15.75" customHeight="1">
      <c r="B112" s="17" t="s">
        <v>141</v>
      </c>
      <c r="C112" s="26">
        <v>0.91</v>
      </c>
      <c r="D112" s="19">
        <v>114.0</v>
      </c>
      <c r="E112" s="20">
        <v>46269.0</v>
      </c>
      <c r="F112" s="20" t="s">
        <v>53</v>
      </c>
      <c r="G112" s="19">
        <f>VLOOKUP(indicies!$F112, population!B:C, 2, FALSE)</f>
        <v>1964726</v>
      </c>
      <c r="H112" s="21">
        <f t="shared" si="17"/>
        <v>0.0001923213183</v>
      </c>
      <c r="I112" s="21">
        <f t="shared" si="18"/>
        <v>0.7582191781</v>
      </c>
      <c r="J112" s="21">
        <f t="shared" si="19"/>
        <v>0.05042259126</v>
      </c>
      <c r="K112" s="27">
        <v>0.7</v>
      </c>
      <c r="L112" s="21">
        <f t="shared" si="20"/>
        <v>0.2600693569</v>
      </c>
      <c r="M112" s="22">
        <f t="shared" si="21"/>
        <v>0.0344581597</v>
      </c>
    </row>
    <row r="113" ht="15.75" customHeight="1">
      <c r="B113" s="17" t="s">
        <v>142</v>
      </c>
      <c r="C113" s="26">
        <v>0.34</v>
      </c>
      <c r="D113" s="19">
        <v>108.0</v>
      </c>
      <c r="E113" s="20">
        <v>46269.0</v>
      </c>
      <c r="F113" s="20" t="s">
        <v>79</v>
      </c>
      <c r="G113" s="19">
        <f>VLOOKUP(indicies!$F113, population!B:C, 2, FALSE)</f>
        <v>7431344</v>
      </c>
      <c r="H113" s="21">
        <f t="shared" si="17"/>
        <v>0.0001821991437</v>
      </c>
      <c r="I113" s="21">
        <f t="shared" si="18"/>
        <v>0.7582191781</v>
      </c>
      <c r="J113" s="21">
        <f t="shared" si="19"/>
        <v>0.190717495</v>
      </c>
      <c r="K113" s="27">
        <v>0.7</v>
      </c>
      <c r="L113" s="21">
        <f t="shared" si="20"/>
        <v>0.2776044484</v>
      </c>
      <c r="M113" s="22">
        <f t="shared" si="21"/>
        <v>0.03678148989</v>
      </c>
    </row>
    <row r="114" ht="15.75" customHeight="1">
      <c r="B114" s="17" t="s">
        <v>143</v>
      </c>
      <c r="C114" s="26">
        <v>0.93</v>
      </c>
      <c r="D114" s="19">
        <v>53.0</v>
      </c>
      <c r="E114" s="20">
        <v>46269.0</v>
      </c>
      <c r="F114" s="20" t="s">
        <v>144</v>
      </c>
      <c r="G114" s="19">
        <f>VLOOKUP(indicies!$F114, population!B:C, 2, FALSE)</f>
        <v>919318</v>
      </c>
      <c r="H114" s="21">
        <f t="shared" si="17"/>
        <v>0.00008941254272</v>
      </c>
      <c r="I114" s="21">
        <f t="shared" si="18"/>
        <v>0.7582191781</v>
      </c>
      <c r="J114" s="21">
        <f t="shared" si="19"/>
        <v>0.02359331314</v>
      </c>
      <c r="K114" s="27">
        <v>0.7</v>
      </c>
      <c r="L114" s="21">
        <f t="shared" si="20"/>
        <v>0.256697688</v>
      </c>
      <c r="M114" s="22">
        <f t="shared" si="21"/>
        <v>0.03401142694</v>
      </c>
    </row>
    <row r="115" ht="15.75" customHeight="1">
      <c r="B115" s="17" t="s">
        <v>145</v>
      </c>
      <c r="C115" s="26">
        <v>0.127</v>
      </c>
      <c r="D115" s="19">
        <v>39.0</v>
      </c>
      <c r="E115" s="20">
        <v>46269.0</v>
      </c>
      <c r="F115" s="20" t="s">
        <v>71</v>
      </c>
      <c r="G115" s="19">
        <f>VLOOKUP(indicies!$F115, population!B:C, 2, FALSE)</f>
        <v>1395722</v>
      </c>
      <c r="H115" s="21">
        <f t="shared" si="17"/>
        <v>0.00006579413521</v>
      </c>
      <c r="I115" s="21">
        <f t="shared" si="18"/>
        <v>0.7582191781</v>
      </c>
      <c r="J115" s="21">
        <f t="shared" si="19"/>
        <v>0.03581971222</v>
      </c>
      <c r="K115" s="27">
        <v>0.7</v>
      </c>
      <c r="L115" s="21">
        <f t="shared" si="20"/>
        <v>0.2582218547</v>
      </c>
      <c r="M115" s="22">
        <f t="shared" si="21"/>
        <v>0.03421337299</v>
      </c>
    </row>
    <row r="116" ht="15.75" customHeight="1">
      <c r="B116" s="17" t="s">
        <v>146</v>
      </c>
      <c r="C116" s="26">
        <v>0.86</v>
      </c>
      <c r="D116" s="19">
        <v>20.0</v>
      </c>
      <c r="E116" s="20">
        <v>46269.0</v>
      </c>
      <c r="F116" s="20" t="s">
        <v>63</v>
      </c>
      <c r="G116" s="19">
        <f>VLOOKUP(indicies!$F116, population!B:C, 2, FALSE)</f>
        <v>1978379</v>
      </c>
      <c r="H116" s="21">
        <f t="shared" si="17"/>
        <v>0.00003374058216</v>
      </c>
      <c r="I116" s="21">
        <f t="shared" si="18"/>
        <v>0.7582191781</v>
      </c>
      <c r="J116" s="21">
        <f t="shared" si="19"/>
        <v>0.0507729809</v>
      </c>
      <c r="K116" s="27">
        <v>0.7</v>
      </c>
      <c r="L116" s="21">
        <f t="shared" si="20"/>
        <v>0.2600854039</v>
      </c>
      <c r="M116" s="22">
        <f t="shared" si="21"/>
        <v>0.03446028588</v>
      </c>
    </row>
    <row r="117" ht="15.75" customHeight="1">
      <c r="B117" s="17" t="s">
        <v>147</v>
      </c>
      <c r="C117" s="26">
        <v>0.11</v>
      </c>
      <c r="D117" s="19">
        <v>18.0</v>
      </c>
      <c r="E117" s="20">
        <v>46269.0</v>
      </c>
      <c r="F117" s="20" t="s">
        <v>148</v>
      </c>
      <c r="G117" s="19">
        <f>VLOOKUP(indicies!$F117, population!B:C, 2, FALSE)</f>
        <v>1435138</v>
      </c>
      <c r="H117" s="21">
        <f t="shared" si="17"/>
        <v>0.00003036652394</v>
      </c>
      <c r="I117" s="21">
        <f t="shared" si="18"/>
        <v>0.7582191781</v>
      </c>
      <c r="J117" s="21">
        <f t="shared" si="19"/>
        <v>0.0368312817</v>
      </c>
      <c r="K117" s="27">
        <v>0.7</v>
      </c>
      <c r="L117" s="21">
        <f t="shared" si="20"/>
        <v>0.2583421011</v>
      </c>
      <c r="M117" s="22">
        <f t="shared" si="21"/>
        <v>0.03422930515</v>
      </c>
    </row>
    <row r="118" ht="15.75" customHeight="1">
      <c r="B118" s="17" t="s">
        <v>149</v>
      </c>
      <c r="C118" s="26">
        <v>0.08</v>
      </c>
      <c r="D118" s="19">
        <v>10.0</v>
      </c>
      <c r="E118" s="20">
        <v>46269.0</v>
      </c>
      <c r="F118" s="20" t="s">
        <v>150</v>
      </c>
      <c r="G118" s="19">
        <f>VLOOKUP(indicies!$F118, population!B:C, 2, FALSE)</f>
        <v>4233358</v>
      </c>
      <c r="H118" s="21">
        <f t="shared" si="17"/>
        <v>0.00001687029108</v>
      </c>
      <c r="I118" s="21">
        <f t="shared" si="18"/>
        <v>0.7582191781</v>
      </c>
      <c r="J118" s="21">
        <f t="shared" si="19"/>
        <v>0.1086446049</v>
      </c>
      <c r="K118" s="27">
        <v>0.7</v>
      </c>
      <c r="L118" s="21">
        <f t="shared" si="20"/>
        <v>0.2673164046</v>
      </c>
      <c r="M118" s="22">
        <f t="shared" si="21"/>
        <v>0.03541836483</v>
      </c>
    </row>
    <row r="119" ht="15.75" customHeight="1">
      <c r="B119" s="17" t="s">
        <v>151</v>
      </c>
      <c r="C119" s="26">
        <v>0.76</v>
      </c>
      <c r="D119" s="19">
        <v>1.0</v>
      </c>
      <c r="E119" s="20">
        <v>47000.0</v>
      </c>
      <c r="F119" s="20" t="s">
        <v>152</v>
      </c>
      <c r="G119" s="19">
        <f>VLOOKUP(indicies!$F119, population!B:C, 2, FALSE)</f>
        <v>2940546</v>
      </c>
      <c r="H119" s="21">
        <f t="shared" si="17"/>
        <v>0.000001687029108</v>
      </c>
      <c r="I119" s="21">
        <f t="shared" si="18"/>
        <v>0.2575342466</v>
      </c>
      <c r="J119" s="21">
        <f t="shared" si="19"/>
        <v>0.07546596779</v>
      </c>
      <c r="K119" s="27">
        <v>0.7</v>
      </c>
      <c r="L119" s="21">
        <f t="shared" si="20"/>
        <v>0.1880636782</v>
      </c>
      <c r="M119" s="22">
        <f t="shared" si="21"/>
        <v>0.02491769248</v>
      </c>
    </row>
    <row r="120" ht="15.75" customHeight="1">
      <c r="B120" s="17" t="s">
        <v>153</v>
      </c>
      <c r="C120" s="26">
        <v>0.96</v>
      </c>
      <c r="D120" s="19">
        <v>1.0</v>
      </c>
      <c r="E120" s="20">
        <v>46269.0</v>
      </c>
      <c r="F120" s="20" t="s">
        <v>154</v>
      </c>
      <c r="G120" s="19">
        <f>VLOOKUP(indicies!$F120, population!B:C, 2, FALSE)</f>
        <v>584057</v>
      </c>
      <c r="H120" s="21">
        <f t="shared" si="17"/>
        <v>0.000001687029108</v>
      </c>
      <c r="I120" s="21">
        <f t="shared" si="18"/>
        <v>0.7582191781</v>
      </c>
      <c r="J120" s="21">
        <f t="shared" si="19"/>
        <v>0.01498919818</v>
      </c>
      <c r="K120" s="27">
        <v>0.7</v>
      </c>
      <c r="L120" s="21">
        <f t="shared" si="20"/>
        <v>0.2556068217</v>
      </c>
      <c r="M120" s="22">
        <f t="shared" si="21"/>
        <v>0.03386689147</v>
      </c>
    </row>
    <row r="121" ht="15.75" customHeight="1">
      <c r="B121" s="23" t="s">
        <v>37</v>
      </c>
      <c r="C121" s="24">
        <f>SUMPRODUCT(indicies!$C$94:$C$120,indicies!$M$94:$M$120)</f>
        <v>0.4855758237</v>
      </c>
      <c r="D121" s="19"/>
      <c r="E121" s="20"/>
      <c r="F121" s="20"/>
      <c r="G121" s="19"/>
      <c r="H121" s="21"/>
      <c r="I121" s="21"/>
      <c r="J121" s="21"/>
      <c r="K121" s="21"/>
      <c r="L121" s="21"/>
      <c r="M121" s="25">
        <f>SUM(indicies!$M$94:$M$120)</f>
        <v>1</v>
      </c>
    </row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3:C13"/>
    <mergeCell ref="B22:M22"/>
    <mergeCell ref="B29:M29"/>
    <mergeCell ref="B34:M34"/>
    <mergeCell ref="B62:L62"/>
    <mergeCell ref="B92:M92"/>
  </mergeCells>
  <printOptions/>
  <pageMargins bottom="0.75" footer="0.0" header="0.0" left="0.7" right="0.7" top="0.75"/>
  <pageSetup orientation="portrait"/>
  <drawing r:id="rId1"/>
  <tableParts count="6">
    <tablePart r:id="rId8"/>
    <tablePart r:id="rId9"/>
    <tablePart r:id="rId10"/>
    <tablePart r:id="rId11"/>
    <tablePart r:id="rId12"/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0.56"/>
    <col customWidth="1" min="3" max="3" width="16.0"/>
    <col customWidth="1" min="4" max="26" width="10.56"/>
  </cols>
  <sheetData>
    <row r="1" ht="15.75" customHeight="1">
      <c r="A1" s="30" t="s">
        <v>155</v>
      </c>
      <c r="B1" s="30" t="s">
        <v>156</v>
      </c>
      <c r="C1" s="31" t="s">
        <v>24</v>
      </c>
    </row>
    <row r="2" ht="15.75" customHeight="1">
      <c r="A2" s="30" t="s">
        <v>157</v>
      </c>
      <c r="B2" s="30" t="s">
        <v>158</v>
      </c>
      <c r="C2" s="31">
        <v>5108468.0</v>
      </c>
    </row>
    <row r="3" ht="15.75" customHeight="1">
      <c r="A3" s="30" t="s">
        <v>159</v>
      </c>
      <c r="B3" s="30" t="s">
        <v>59</v>
      </c>
      <c r="C3" s="31">
        <v>733406.0</v>
      </c>
    </row>
    <row r="4" ht="15.75" customHeight="1">
      <c r="A4" s="30" t="s">
        <v>160</v>
      </c>
      <c r="B4" s="30" t="s">
        <v>79</v>
      </c>
      <c r="C4" s="31">
        <v>7431344.0</v>
      </c>
    </row>
    <row r="5" ht="15.75" customHeight="1">
      <c r="A5" s="30" t="s">
        <v>161</v>
      </c>
      <c r="B5" s="30" t="s">
        <v>42</v>
      </c>
      <c r="C5" s="31">
        <v>3067732.0</v>
      </c>
    </row>
    <row r="6" ht="15.75" customHeight="1">
      <c r="A6" s="30" t="s">
        <v>162</v>
      </c>
      <c r="B6" s="30" t="s">
        <v>87</v>
      </c>
      <c r="C6" s="31">
        <v>3.8965193E7</v>
      </c>
    </row>
    <row r="7" ht="15.75" customHeight="1">
      <c r="A7" s="30" t="s">
        <v>163</v>
      </c>
      <c r="B7" s="30" t="s">
        <v>112</v>
      </c>
      <c r="C7" s="31">
        <v>5877610.0</v>
      </c>
    </row>
    <row r="8" ht="15.75" customHeight="1">
      <c r="A8" s="30" t="s">
        <v>164</v>
      </c>
      <c r="B8" s="30" t="s">
        <v>165</v>
      </c>
      <c r="C8" s="31">
        <v>3617176.0</v>
      </c>
    </row>
    <row r="9" ht="15.75" customHeight="1">
      <c r="A9" s="30" t="s">
        <v>166</v>
      </c>
      <c r="B9" s="30" t="s">
        <v>167</v>
      </c>
      <c r="C9" s="31">
        <v>1031890.0</v>
      </c>
    </row>
    <row r="10" ht="15.75" customHeight="1">
      <c r="A10" s="30" t="s">
        <v>168</v>
      </c>
      <c r="B10" s="30" t="s">
        <v>169</v>
      </c>
      <c r="C10" s="31">
        <v>2.2610726E7</v>
      </c>
    </row>
    <row r="11" ht="15.75" customHeight="1">
      <c r="A11" s="30" t="s">
        <v>170</v>
      </c>
      <c r="B11" s="30" t="s">
        <v>75</v>
      </c>
      <c r="C11" s="31">
        <v>1.1029227E7</v>
      </c>
    </row>
    <row r="12" ht="15.75" customHeight="1">
      <c r="A12" s="30" t="s">
        <v>171</v>
      </c>
      <c r="B12" s="30" t="s">
        <v>148</v>
      </c>
      <c r="C12" s="31">
        <v>1435138.0</v>
      </c>
    </row>
    <row r="13" ht="15.75" customHeight="1">
      <c r="A13" s="30" t="s">
        <v>172</v>
      </c>
      <c r="B13" s="30" t="s">
        <v>53</v>
      </c>
      <c r="C13" s="31">
        <v>1964726.0</v>
      </c>
    </row>
    <row r="14" ht="15.75" customHeight="1">
      <c r="A14" s="30" t="s">
        <v>173</v>
      </c>
      <c r="B14" s="30" t="s">
        <v>174</v>
      </c>
      <c r="C14" s="31">
        <v>1.2549689E7</v>
      </c>
    </row>
    <row r="15" ht="15.75" customHeight="1">
      <c r="A15" s="30" t="s">
        <v>175</v>
      </c>
      <c r="B15" s="30" t="s">
        <v>55</v>
      </c>
      <c r="C15" s="31">
        <v>6862199.0</v>
      </c>
    </row>
    <row r="16" ht="15.75" customHeight="1">
      <c r="A16" s="30" t="s">
        <v>176</v>
      </c>
      <c r="B16" s="30" t="s">
        <v>65</v>
      </c>
      <c r="C16" s="31">
        <v>3207004.0</v>
      </c>
    </row>
    <row r="17" ht="15.75" customHeight="1">
      <c r="A17" s="30" t="s">
        <v>177</v>
      </c>
      <c r="B17" s="30" t="s">
        <v>152</v>
      </c>
      <c r="C17" s="31">
        <v>2940546.0</v>
      </c>
    </row>
    <row r="18" ht="15.75" customHeight="1">
      <c r="A18" s="30" t="s">
        <v>178</v>
      </c>
      <c r="B18" s="30" t="s">
        <v>137</v>
      </c>
      <c r="C18" s="31">
        <v>4526154.0</v>
      </c>
    </row>
    <row r="19" ht="15.75" customHeight="1">
      <c r="A19" s="30" t="s">
        <v>179</v>
      </c>
      <c r="B19" s="30" t="s">
        <v>48</v>
      </c>
      <c r="C19" s="31">
        <v>4573749.0</v>
      </c>
    </row>
    <row r="20" ht="15.75" customHeight="1">
      <c r="A20" s="30" t="s">
        <v>180</v>
      </c>
      <c r="B20" s="30" t="s">
        <v>71</v>
      </c>
      <c r="C20" s="31">
        <v>1395722.0</v>
      </c>
    </row>
    <row r="21" ht="15.75" customHeight="1">
      <c r="A21" s="30" t="s">
        <v>181</v>
      </c>
      <c r="B21" s="30" t="s">
        <v>182</v>
      </c>
      <c r="C21" s="31">
        <v>6180253.0</v>
      </c>
    </row>
    <row r="22" ht="15.75" customHeight="1">
      <c r="A22" s="30" t="s">
        <v>183</v>
      </c>
      <c r="B22" s="30" t="s">
        <v>127</v>
      </c>
      <c r="C22" s="31">
        <v>7001399.0</v>
      </c>
    </row>
    <row r="23" ht="15.75" customHeight="1">
      <c r="A23" s="30" t="s">
        <v>184</v>
      </c>
      <c r="B23" s="30" t="s">
        <v>73</v>
      </c>
      <c r="C23" s="31">
        <v>1.0037261E7</v>
      </c>
    </row>
    <row r="24" ht="15.75" customHeight="1">
      <c r="A24" s="30" t="s">
        <v>185</v>
      </c>
      <c r="B24" s="30" t="s">
        <v>77</v>
      </c>
      <c r="C24" s="31">
        <v>5737915.0</v>
      </c>
    </row>
    <row r="25" ht="15.75" customHeight="1">
      <c r="A25" s="30" t="s">
        <v>186</v>
      </c>
      <c r="B25" s="30" t="s">
        <v>187</v>
      </c>
      <c r="C25" s="31">
        <v>2939690.0</v>
      </c>
    </row>
    <row r="26" ht="15.75" customHeight="1">
      <c r="A26" s="30" t="s">
        <v>188</v>
      </c>
      <c r="B26" s="30" t="s">
        <v>189</v>
      </c>
      <c r="C26" s="31">
        <v>6196156.0</v>
      </c>
    </row>
    <row r="27" ht="15.75" customHeight="1">
      <c r="A27" s="30" t="s">
        <v>190</v>
      </c>
      <c r="B27" s="30" t="s">
        <v>46</v>
      </c>
      <c r="C27" s="31">
        <v>1132812.0</v>
      </c>
    </row>
    <row r="28" ht="15.75" customHeight="1">
      <c r="A28" s="30" t="s">
        <v>191</v>
      </c>
      <c r="B28" s="30" t="s">
        <v>63</v>
      </c>
      <c r="C28" s="31">
        <v>1978379.0</v>
      </c>
    </row>
    <row r="29" ht="15.75" customHeight="1">
      <c r="A29" s="30" t="s">
        <v>192</v>
      </c>
      <c r="B29" s="30" t="s">
        <v>84</v>
      </c>
      <c r="C29" s="31">
        <v>3194176.0</v>
      </c>
    </row>
    <row r="30" ht="15.75" customHeight="1">
      <c r="A30" s="30" t="s">
        <v>193</v>
      </c>
      <c r="B30" s="30" t="s">
        <v>116</v>
      </c>
      <c r="C30" s="31">
        <v>1402054.0</v>
      </c>
    </row>
    <row r="31" ht="15.75" customHeight="1">
      <c r="A31" s="30" t="s">
        <v>194</v>
      </c>
      <c r="B31" s="30" t="s">
        <v>120</v>
      </c>
      <c r="C31" s="31">
        <v>9290841.0</v>
      </c>
    </row>
    <row r="32" ht="15.75" customHeight="1">
      <c r="A32" s="30" t="s">
        <v>195</v>
      </c>
      <c r="B32" s="30" t="s">
        <v>196</v>
      </c>
      <c r="C32" s="31">
        <v>2114371.0</v>
      </c>
    </row>
    <row r="33" ht="15.75" customHeight="1">
      <c r="A33" s="30" t="s">
        <v>197</v>
      </c>
      <c r="B33" s="30" t="s">
        <v>36</v>
      </c>
      <c r="C33" s="31">
        <v>1.9571216E7</v>
      </c>
    </row>
    <row r="34" ht="15.75" customHeight="1">
      <c r="A34" s="30" t="s">
        <v>198</v>
      </c>
      <c r="B34" s="30" t="s">
        <v>34</v>
      </c>
      <c r="C34" s="31">
        <v>1.0835491E7</v>
      </c>
    </row>
    <row r="35" ht="15.75" customHeight="1">
      <c r="A35" s="30" t="s">
        <v>199</v>
      </c>
      <c r="B35" s="30" t="s">
        <v>44</v>
      </c>
      <c r="C35" s="31">
        <v>783926.0</v>
      </c>
    </row>
    <row r="36" ht="15.75" customHeight="1">
      <c r="A36" s="30" t="s">
        <v>200</v>
      </c>
      <c r="B36" s="30" t="s">
        <v>67</v>
      </c>
      <c r="C36" s="31">
        <v>1.1785935E7</v>
      </c>
    </row>
    <row r="37" ht="15.75" customHeight="1">
      <c r="A37" s="30" t="s">
        <v>201</v>
      </c>
      <c r="B37" s="30" t="s">
        <v>202</v>
      </c>
      <c r="C37" s="31">
        <v>4053824.0</v>
      </c>
    </row>
    <row r="38" ht="15.75" customHeight="1">
      <c r="A38" s="30" t="s">
        <v>203</v>
      </c>
      <c r="B38" s="30" t="s">
        <v>150</v>
      </c>
      <c r="C38" s="31">
        <v>4233358.0</v>
      </c>
    </row>
    <row r="39" ht="15.75" customHeight="1">
      <c r="A39" s="30" t="s">
        <v>204</v>
      </c>
      <c r="B39" s="30" t="s">
        <v>89</v>
      </c>
      <c r="C39" s="31">
        <v>1.2961683E7</v>
      </c>
    </row>
    <row r="40" ht="15.75" customHeight="1">
      <c r="A40" s="30" t="s">
        <v>205</v>
      </c>
      <c r="B40" s="30" t="s">
        <v>206</v>
      </c>
      <c r="C40" s="31">
        <v>1095962.0</v>
      </c>
    </row>
    <row r="41" ht="15.75" customHeight="1">
      <c r="A41" s="30" t="s">
        <v>207</v>
      </c>
      <c r="B41" s="30" t="s">
        <v>51</v>
      </c>
      <c r="C41" s="31">
        <v>5373555.0</v>
      </c>
    </row>
    <row r="42" ht="15.75" customHeight="1">
      <c r="A42" s="30" t="s">
        <v>208</v>
      </c>
      <c r="B42" s="30" t="s">
        <v>144</v>
      </c>
      <c r="C42" s="31">
        <v>919318.0</v>
      </c>
    </row>
    <row r="43" ht="15.75" customHeight="1">
      <c r="A43" s="30" t="s">
        <v>209</v>
      </c>
      <c r="B43" s="30" t="s">
        <v>96</v>
      </c>
      <c r="C43" s="31">
        <v>7126489.0</v>
      </c>
    </row>
    <row r="44" ht="15.75" customHeight="1">
      <c r="A44" s="30" t="s">
        <v>210</v>
      </c>
      <c r="B44" s="30" t="s">
        <v>61</v>
      </c>
      <c r="C44" s="31">
        <v>3.0503301E7</v>
      </c>
    </row>
    <row r="45" ht="15.75" customHeight="1">
      <c r="A45" s="30" t="s">
        <v>211</v>
      </c>
      <c r="B45" s="30" t="s">
        <v>57</v>
      </c>
      <c r="C45" s="31">
        <v>3417734.0</v>
      </c>
    </row>
    <row r="46" ht="15.75" customHeight="1">
      <c r="A46" s="30" t="s">
        <v>212</v>
      </c>
      <c r="B46" s="30" t="s">
        <v>133</v>
      </c>
      <c r="C46" s="31">
        <v>647464.0</v>
      </c>
    </row>
    <row r="47" ht="15.75" customHeight="1">
      <c r="A47" s="30" t="s">
        <v>213</v>
      </c>
      <c r="B47" s="30" t="s">
        <v>82</v>
      </c>
      <c r="C47" s="31">
        <v>8715698.0</v>
      </c>
    </row>
    <row r="48" ht="15.75" customHeight="1">
      <c r="A48" s="30" t="s">
        <v>214</v>
      </c>
      <c r="B48" s="30" t="s">
        <v>105</v>
      </c>
      <c r="C48" s="31">
        <v>7812880.0</v>
      </c>
    </row>
    <row r="49" ht="15.75" customHeight="1">
      <c r="A49" s="30" t="s">
        <v>215</v>
      </c>
      <c r="B49" s="30" t="s">
        <v>216</v>
      </c>
      <c r="C49" s="31">
        <v>1770071.0</v>
      </c>
    </row>
    <row r="50" ht="15.75" customHeight="1">
      <c r="A50" s="30" t="s">
        <v>217</v>
      </c>
      <c r="B50" s="30" t="s">
        <v>69</v>
      </c>
      <c r="C50" s="31">
        <v>5910955.0</v>
      </c>
    </row>
    <row r="51" ht="15.75" customHeight="1">
      <c r="A51" s="30" t="s">
        <v>218</v>
      </c>
      <c r="B51" s="30" t="s">
        <v>154</v>
      </c>
      <c r="C51" s="31">
        <v>584057.0</v>
      </c>
    </row>
    <row r="52" ht="15.75" customHeight="1">
      <c r="C52" s="31"/>
    </row>
    <row r="53" ht="15.75" customHeight="1">
      <c r="C53" s="31"/>
    </row>
    <row r="54" ht="15.75" customHeight="1">
      <c r="C54" s="31"/>
    </row>
    <row r="55" ht="15.75" customHeight="1">
      <c r="C55" s="31"/>
    </row>
    <row r="56" ht="15.75" customHeight="1">
      <c r="C56" s="31"/>
    </row>
    <row r="57" ht="15.75" customHeight="1">
      <c r="C57" s="31"/>
    </row>
    <row r="58" ht="15.75" customHeight="1">
      <c r="C58" s="31"/>
    </row>
    <row r="59" ht="15.75" customHeight="1">
      <c r="C59" s="31"/>
    </row>
    <row r="60" ht="15.75" customHeight="1">
      <c r="C60" s="31"/>
    </row>
    <row r="61" ht="15.75" customHeight="1">
      <c r="C61" s="31"/>
    </row>
    <row r="62" ht="15.75" customHeight="1">
      <c r="C62" s="31"/>
    </row>
    <row r="63" ht="15.75" customHeight="1">
      <c r="C63" s="31"/>
    </row>
    <row r="64" ht="15.75" customHeight="1">
      <c r="C64" s="31"/>
    </row>
    <row r="65" ht="15.75" customHeight="1">
      <c r="C65" s="31"/>
    </row>
    <row r="66" ht="15.75" customHeight="1">
      <c r="C66" s="31"/>
    </row>
    <row r="67" ht="15.75" customHeight="1">
      <c r="C67" s="31"/>
    </row>
    <row r="68" ht="15.75" customHeight="1">
      <c r="C68" s="31"/>
    </row>
    <row r="69" ht="15.75" customHeight="1">
      <c r="C69" s="31"/>
    </row>
    <row r="70" ht="15.75" customHeight="1">
      <c r="C70" s="31"/>
    </row>
    <row r="71" ht="15.75" customHeight="1">
      <c r="C71" s="31"/>
    </row>
    <row r="72" ht="15.75" customHeight="1">
      <c r="C72" s="31"/>
    </row>
    <row r="73" ht="15.75" customHeight="1">
      <c r="C73" s="31"/>
    </row>
    <row r="74" ht="15.75" customHeight="1">
      <c r="C74" s="31"/>
    </row>
    <row r="75" ht="15.75" customHeight="1">
      <c r="C75" s="31"/>
    </row>
    <row r="76" ht="15.75" customHeight="1">
      <c r="C76" s="31"/>
    </row>
    <row r="77" ht="15.75" customHeight="1">
      <c r="C77" s="31"/>
    </row>
    <row r="78" ht="15.75" customHeight="1">
      <c r="C78" s="31"/>
    </row>
    <row r="79" ht="15.75" customHeight="1">
      <c r="C79" s="31"/>
    </row>
    <row r="80" ht="15.75" customHeight="1">
      <c r="C80" s="31"/>
    </row>
    <row r="81" ht="15.75" customHeight="1">
      <c r="C81" s="31"/>
    </row>
    <row r="82" ht="15.75" customHeight="1">
      <c r="C82" s="31"/>
    </row>
    <row r="83" ht="15.75" customHeight="1">
      <c r="C83" s="31"/>
    </row>
    <row r="84" ht="15.75" customHeight="1">
      <c r="C84" s="31"/>
    </row>
    <row r="85" ht="15.75" customHeight="1">
      <c r="C85" s="31"/>
    </row>
    <row r="86" ht="15.75" customHeight="1">
      <c r="C86" s="31"/>
    </row>
    <row r="87" ht="15.75" customHeight="1">
      <c r="C87" s="31"/>
    </row>
    <row r="88" ht="15.75" customHeight="1">
      <c r="C88" s="31"/>
    </row>
    <row r="89" ht="15.75" customHeight="1">
      <c r="C89" s="31"/>
    </row>
    <row r="90" ht="15.75" customHeight="1">
      <c r="C90" s="31"/>
    </row>
    <row r="91" ht="15.75" customHeight="1">
      <c r="C91" s="31"/>
    </row>
    <row r="92" ht="15.75" customHeight="1">
      <c r="C92" s="31"/>
    </row>
    <row r="93" ht="15.75" customHeight="1">
      <c r="C93" s="31"/>
    </row>
    <row r="94" ht="15.75" customHeight="1">
      <c r="C94" s="31"/>
    </row>
    <row r="95" ht="15.75" customHeight="1">
      <c r="C95" s="31"/>
    </row>
    <row r="96" ht="15.75" customHeight="1">
      <c r="C96" s="31"/>
    </row>
    <row r="97" ht="15.75" customHeight="1">
      <c r="C97" s="31"/>
    </row>
    <row r="98" ht="15.75" customHeight="1">
      <c r="C98" s="31"/>
    </row>
    <row r="99" ht="15.75" customHeight="1">
      <c r="C99" s="31"/>
    </row>
    <row r="100" ht="15.75" customHeight="1">
      <c r="C100" s="31"/>
    </row>
    <row r="101" ht="15.75" customHeight="1">
      <c r="C101" s="31"/>
    </row>
    <row r="102" ht="15.75" customHeight="1">
      <c r="C102" s="31"/>
    </row>
    <row r="103" ht="15.75" customHeight="1">
      <c r="C103" s="31"/>
    </row>
    <row r="104" ht="15.75" customHeight="1">
      <c r="C104" s="31"/>
    </row>
    <row r="105" ht="15.75" customHeight="1">
      <c r="C105" s="31"/>
    </row>
    <row r="106" ht="15.75" customHeight="1">
      <c r="C106" s="31"/>
    </row>
    <row r="107" ht="15.75" customHeight="1">
      <c r="C107" s="31"/>
    </row>
    <row r="108" ht="15.75" customHeight="1">
      <c r="C108" s="31"/>
    </row>
    <row r="109" ht="15.75" customHeight="1">
      <c r="C109" s="31"/>
    </row>
    <row r="110" ht="15.75" customHeight="1">
      <c r="C110" s="31"/>
    </row>
    <row r="111" ht="15.75" customHeight="1">
      <c r="C111" s="31"/>
    </row>
    <row r="112" ht="15.75" customHeight="1">
      <c r="C112" s="31"/>
    </row>
    <row r="113" ht="15.75" customHeight="1">
      <c r="C113" s="31"/>
    </row>
    <row r="114" ht="15.75" customHeight="1">
      <c r="C114" s="31"/>
    </row>
    <row r="115" ht="15.75" customHeight="1">
      <c r="C115" s="31"/>
    </row>
    <row r="116" ht="15.75" customHeight="1">
      <c r="C116" s="31"/>
    </row>
    <row r="117" ht="15.75" customHeight="1">
      <c r="C117" s="31"/>
    </row>
    <row r="118" ht="15.75" customHeight="1">
      <c r="C118" s="31"/>
    </row>
    <row r="119" ht="15.75" customHeight="1">
      <c r="C119" s="31"/>
    </row>
    <row r="120" ht="15.75" customHeight="1">
      <c r="C120" s="31"/>
    </row>
    <row r="121" ht="15.75" customHeight="1">
      <c r="C121" s="31"/>
    </row>
    <row r="122" ht="15.75" customHeight="1">
      <c r="C122" s="31"/>
    </row>
    <row r="123" ht="15.75" customHeight="1">
      <c r="C123" s="31"/>
    </row>
    <row r="124" ht="15.75" customHeight="1">
      <c r="C124" s="31"/>
    </row>
    <row r="125" ht="15.75" customHeight="1">
      <c r="C125" s="31"/>
    </row>
    <row r="126" ht="15.75" customHeight="1">
      <c r="C126" s="31"/>
    </row>
    <row r="127" ht="15.75" customHeight="1">
      <c r="C127" s="31"/>
    </row>
    <row r="128" ht="15.75" customHeight="1">
      <c r="C128" s="31"/>
    </row>
    <row r="129" ht="15.75" customHeight="1">
      <c r="C129" s="31"/>
    </row>
    <row r="130" ht="15.75" customHeight="1">
      <c r="C130" s="31"/>
    </row>
    <row r="131" ht="15.75" customHeight="1">
      <c r="C131" s="31"/>
    </row>
    <row r="132" ht="15.75" customHeight="1">
      <c r="C132" s="31"/>
    </row>
    <row r="133" ht="15.75" customHeight="1">
      <c r="C133" s="31"/>
    </row>
    <row r="134" ht="15.75" customHeight="1">
      <c r="C134" s="31"/>
    </row>
    <row r="135" ht="15.75" customHeight="1">
      <c r="C135" s="31"/>
    </row>
    <row r="136" ht="15.75" customHeight="1">
      <c r="C136" s="31"/>
    </row>
    <row r="137" ht="15.75" customHeight="1">
      <c r="C137" s="31"/>
    </row>
    <row r="138" ht="15.75" customHeight="1">
      <c r="C138" s="31"/>
    </row>
    <row r="139" ht="15.75" customHeight="1">
      <c r="C139" s="31"/>
    </row>
    <row r="140" ht="15.75" customHeight="1">
      <c r="C140" s="31"/>
    </row>
    <row r="141" ht="15.75" customHeight="1">
      <c r="C141" s="31"/>
    </row>
    <row r="142" ht="15.75" customHeight="1">
      <c r="C142" s="31"/>
    </row>
    <row r="143" ht="15.75" customHeight="1">
      <c r="C143" s="31"/>
    </row>
    <row r="144" ht="15.75" customHeight="1">
      <c r="C144" s="31"/>
    </row>
    <row r="145" ht="15.75" customHeight="1">
      <c r="C145" s="31"/>
    </row>
    <row r="146" ht="15.75" customHeight="1">
      <c r="C146" s="31"/>
    </row>
    <row r="147" ht="15.75" customHeight="1">
      <c r="C147" s="31"/>
    </row>
    <row r="148" ht="15.75" customHeight="1">
      <c r="C148" s="31"/>
    </row>
    <row r="149" ht="15.75" customHeight="1">
      <c r="C149" s="31"/>
    </row>
    <row r="150" ht="15.75" customHeight="1">
      <c r="C150" s="31"/>
    </row>
    <row r="151" ht="15.75" customHeight="1">
      <c r="C151" s="31"/>
    </row>
    <row r="152" ht="15.75" customHeight="1">
      <c r="C152" s="31"/>
    </row>
    <row r="153" ht="15.75" customHeight="1">
      <c r="C153" s="31"/>
    </row>
    <row r="154" ht="15.75" customHeight="1">
      <c r="C154" s="31"/>
    </row>
    <row r="155" ht="15.75" customHeight="1">
      <c r="C155" s="31"/>
    </row>
    <row r="156" ht="15.75" customHeight="1">
      <c r="C156" s="31"/>
    </row>
    <row r="157" ht="15.75" customHeight="1">
      <c r="C157" s="31"/>
    </row>
    <row r="158" ht="15.75" customHeight="1">
      <c r="C158" s="31"/>
    </row>
    <row r="159" ht="15.75" customHeight="1">
      <c r="C159" s="31"/>
    </row>
    <row r="160" ht="15.75" customHeight="1">
      <c r="C160" s="31"/>
    </row>
    <row r="161" ht="15.75" customHeight="1">
      <c r="C161" s="31"/>
    </row>
    <row r="162" ht="15.75" customHeight="1">
      <c r="C162" s="31"/>
    </row>
    <row r="163" ht="15.75" customHeight="1">
      <c r="C163" s="31"/>
    </row>
    <row r="164" ht="15.75" customHeight="1">
      <c r="C164" s="31"/>
    </row>
    <row r="165" ht="15.75" customHeight="1">
      <c r="C165" s="31"/>
    </row>
    <row r="166" ht="15.75" customHeight="1">
      <c r="C166" s="31"/>
    </row>
    <row r="167" ht="15.75" customHeight="1">
      <c r="C167" s="31"/>
    </row>
    <row r="168" ht="15.75" customHeight="1">
      <c r="C168" s="31"/>
    </row>
    <row r="169" ht="15.75" customHeight="1">
      <c r="C169" s="31"/>
    </row>
    <row r="170" ht="15.75" customHeight="1">
      <c r="C170" s="31"/>
    </row>
    <row r="171" ht="15.75" customHeight="1">
      <c r="C171" s="31"/>
    </row>
    <row r="172" ht="15.75" customHeight="1">
      <c r="C172" s="31"/>
    </row>
    <row r="173" ht="15.75" customHeight="1">
      <c r="C173" s="31"/>
    </row>
    <row r="174" ht="15.75" customHeight="1">
      <c r="C174" s="31"/>
    </row>
    <row r="175" ht="15.75" customHeight="1">
      <c r="C175" s="31"/>
    </row>
    <row r="176" ht="15.75" customHeight="1">
      <c r="C176" s="31"/>
    </row>
    <row r="177" ht="15.75" customHeight="1">
      <c r="C177" s="31"/>
    </row>
    <row r="178" ht="15.75" customHeight="1">
      <c r="C178" s="31"/>
    </row>
    <row r="179" ht="15.75" customHeight="1">
      <c r="C179" s="31"/>
    </row>
    <row r="180" ht="15.75" customHeight="1">
      <c r="C180" s="31"/>
    </row>
    <row r="181" ht="15.75" customHeight="1">
      <c r="C181" s="31"/>
    </row>
    <row r="182" ht="15.75" customHeight="1">
      <c r="C182" s="31"/>
    </row>
    <row r="183" ht="15.75" customHeight="1">
      <c r="C183" s="31"/>
    </row>
    <row r="184" ht="15.75" customHeight="1">
      <c r="C184" s="31"/>
    </row>
    <row r="185" ht="15.75" customHeight="1">
      <c r="C185" s="31"/>
    </row>
    <row r="186" ht="15.75" customHeight="1">
      <c r="C186" s="31"/>
    </row>
    <row r="187" ht="15.75" customHeight="1">
      <c r="C187" s="31"/>
    </row>
    <row r="188" ht="15.75" customHeight="1">
      <c r="C188" s="31"/>
    </row>
    <row r="189" ht="15.75" customHeight="1">
      <c r="C189" s="31"/>
    </row>
    <row r="190" ht="15.75" customHeight="1">
      <c r="C190" s="31"/>
    </row>
    <row r="191" ht="15.75" customHeight="1">
      <c r="C191" s="31"/>
    </row>
    <row r="192" ht="15.75" customHeight="1">
      <c r="C192" s="31"/>
    </row>
    <row r="193" ht="15.75" customHeight="1">
      <c r="C193" s="31"/>
    </row>
    <row r="194" ht="15.75" customHeight="1">
      <c r="C194" s="31"/>
    </row>
    <row r="195" ht="15.75" customHeight="1">
      <c r="C195" s="31"/>
    </row>
    <row r="196" ht="15.75" customHeight="1">
      <c r="C196" s="31"/>
    </row>
    <row r="197" ht="15.75" customHeight="1">
      <c r="C197" s="31"/>
    </row>
    <row r="198" ht="15.75" customHeight="1">
      <c r="C198" s="31"/>
    </row>
    <row r="199" ht="15.75" customHeight="1">
      <c r="C199" s="31"/>
    </row>
    <row r="200" ht="15.75" customHeight="1">
      <c r="C200" s="31"/>
    </row>
    <row r="201" ht="15.75" customHeight="1">
      <c r="C201" s="31"/>
    </row>
    <row r="202" ht="15.75" customHeight="1">
      <c r="C202" s="31"/>
    </row>
    <row r="203" ht="15.75" customHeight="1">
      <c r="C203" s="31"/>
    </row>
    <row r="204" ht="15.75" customHeight="1">
      <c r="C204" s="31"/>
    </row>
    <row r="205" ht="15.75" customHeight="1">
      <c r="C205" s="31"/>
    </row>
    <row r="206" ht="15.75" customHeight="1">
      <c r="C206" s="31"/>
    </row>
    <row r="207" ht="15.75" customHeight="1">
      <c r="C207" s="31"/>
    </row>
    <row r="208" ht="15.75" customHeight="1">
      <c r="C208" s="31"/>
    </row>
    <row r="209" ht="15.75" customHeight="1">
      <c r="C209" s="31"/>
    </row>
    <row r="210" ht="15.75" customHeight="1">
      <c r="C210" s="31"/>
    </row>
    <row r="211" ht="15.75" customHeight="1">
      <c r="C211" s="31"/>
    </row>
    <row r="212" ht="15.75" customHeight="1">
      <c r="C212" s="31"/>
    </row>
    <row r="213" ht="15.75" customHeight="1">
      <c r="C213" s="31"/>
    </row>
    <row r="214" ht="15.75" customHeight="1">
      <c r="C214" s="31"/>
    </row>
    <row r="215" ht="15.75" customHeight="1">
      <c r="C215" s="31"/>
    </row>
    <row r="216" ht="15.75" customHeight="1">
      <c r="C216" s="31"/>
    </row>
    <row r="217" ht="15.75" customHeight="1">
      <c r="C217" s="31"/>
    </row>
    <row r="218" ht="15.75" customHeight="1">
      <c r="C218" s="31"/>
    </row>
    <row r="219" ht="15.75" customHeight="1">
      <c r="C219" s="31"/>
    </row>
    <row r="220" ht="15.75" customHeight="1">
      <c r="C220" s="31"/>
    </row>
    <row r="221" ht="15.75" customHeight="1">
      <c r="C221" s="31"/>
    </row>
    <row r="222" ht="15.75" customHeight="1">
      <c r="C222" s="31"/>
    </row>
    <row r="223" ht="15.75" customHeight="1">
      <c r="C223" s="31"/>
    </row>
    <row r="224" ht="15.75" customHeight="1">
      <c r="C224" s="31"/>
    </row>
    <row r="225" ht="15.75" customHeight="1">
      <c r="C225" s="31"/>
    </row>
    <row r="226" ht="15.75" customHeight="1">
      <c r="C226" s="31"/>
    </row>
    <row r="227" ht="15.75" customHeight="1">
      <c r="C227" s="31"/>
    </row>
    <row r="228" ht="15.75" customHeight="1">
      <c r="C228" s="31"/>
    </row>
    <row r="229" ht="15.75" customHeight="1">
      <c r="C229" s="31"/>
    </row>
    <row r="230" ht="15.75" customHeight="1">
      <c r="C230" s="31"/>
    </row>
    <row r="231" ht="15.75" customHeight="1">
      <c r="C231" s="31"/>
    </row>
    <row r="232" ht="15.75" customHeight="1">
      <c r="C232" s="31"/>
    </row>
    <row r="233" ht="15.75" customHeight="1">
      <c r="C233" s="31"/>
    </row>
    <row r="234" ht="15.75" customHeight="1">
      <c r="C234" s="31"/>
    </row>
    <row r="235" ht="15.75" customHeight="1">
      <c r="C235" s="31"/>
    </row>
    <row r="236" ht="15.75" customHeight="1">
      <c r="C236" s="31"/>
    </row>
    <row r="237" ht="15.75" customHeight="1">
      <c r="C237" s="31"/>
    </row>
    <row r="238" ht="15.75" customHeight="1">
      <c r="C238" s="31"/>
    </row>
    <row r="239" ht="15.75" customHeight="1">
      <c r="C239" s="31"/>
    </row>
    <row r="240" ht="15.75" customHeight="1">
      <c r="C240" s="31"/>
    </row>
    <row r="241" ht="15.75" customHeight="1">
      <c r="C241" s="31"/>
    </row>
    <row r="242" ht="15.75" customHeight="1">
      <c r="C242" s="31"/>
    </row>
    <row r="243" ht="15.75" customHeight="1">
      <c r="C243" s="31"/>
    </row>
    <row r="244" ht="15.75" customHeight="1">
      <c r="C244" s="31"/>
    </row>
    <row r="245" ht="15.75" customHeight="1">
      <c r="C245" s="31"/>
    </row>
    <row r="246" ht="15.75" customHeight="1">
      <c r="C246" s="31"/>
    </row>
    <row r="247" ht="15.75" customHeight="1">
      <c r="C247" s="31"/>
    </row>
    <row r="248" ht="15.75" customHeight="1">
      <c r="C248" s="31"/>
    </row>
    <row r="249" ht="15.75" customHeight="1">
      <c r="C249" s="31"/>
    </row>
    <row r="250" ht="15.75" customHeight="1">
      <c r="C250" s="31"/>
    </row>
    <row r="251" ht="15.75" customHeight="1">
      <c r="C251" s="31"/>
    </row>
    <row r="252" ht="15.75" customHeight="1">
      <c r="C252" s="31"/>
    </row>
    <row r="253" ht="15.75" customHeight="1">
      <c r="C253" s="31"/>
    </row>
    <row r="254" ht="15.75" customHeight="1">
      <c r="C254" s="31"/>
    </row>
    <row r="255" ht="15.75" customHeight="1">
      <c r="C255" s="31"/>
    </row>
    <row r="256" ht="15.75" customHeight="1">
      <c r="C256" s="31"/>
    </row>
    <row r="257" ht="15.75" customHeight="1">
      <c r="C257" s="31"/>
    </row>
    <row r="258" ht="15.75" customHeight="1">
      <c r="C258" s="31"/>
    </row>
    <row r="259" ht="15.75" customHeight="1">
      <c r="C259" s="31"/>
    </row>
    <row r="260" ht="15.75" customHeight="1">
      <c r="C260" s="31"/>
    </row>
    <row r="261" ht="15.75" customHeight="1">
      <c r="C261" s="31"/>
    </row>
    <row r="262" ht="15.75" customHeight="1">
      <c r="C262" s="31"/>
    </row>
    <row r="263" ht="15.75" customHeight="1">
      <c r="C263" s="31"/>
    </row>
    <row r="264" ht="15.75" customHeight="1">
      <c r="C264" s="31"/>
    </row>
    <row r="265" ht="15.75" customHeight="1">
      <c r="C265" s="31"/>
    </row>
    <row r="266" ht="15.75" customHeight="1">
      <c r="C266" s="31"/>
    </row>
    <row r="267" ht="15.75" customHeight="1">
      <c r="C267" s="31"/>
    </row>
    <row r="268" ht="15.75" customHeight="1">
      <c r="C268" s="31"/>
    </row>
    <row r="269" ht="15.75" customHeight="1">
      <c r="C269" s="31"/>
    </row>
    <row r="270" ht="15.75" customHeight="1">
      <c r="C270" s="31"/>
    </row>
    <row r="271" ht="15.75" customHeight="1">
      <c r="C271" s="31"/>
    </row>
    <row r="272" ht="15.75" customHeight="1">
      <c r="C272" s="31"/>
    </row>
    <row r="273" ht="15.75" customHeight="1">
      <c r="C273" s="31"/>
    </row>
    <row r="274" ht="15.75" customHeight="1">
      <c r="C274" s="31"/>
    </row>
    <row r="275" ht="15.75" customHeight="1">
      <c r="C275" s="31"/>
    </row>
    <row r="276" ht="15.75" customHeight="1">
      <c r="C276" s="31"/>
    </row>
    <row r="277" ht="15.75" customHeight="1">
      <c r="C277" s="31"/>
    </row>
    <row r="278" ht="15.75" customHeight="1">
      <c r="C278" s="31"/>
    </row>
    <row r="279" ht="15.75" customHeight="1">
      <c r="C279" s="31"/>
    </row>
    <row r="280" ht="15.75" customHeight="1">
      <c r="C280" s="31"/>
    </row>
    <row r="281" ht="15.75" customHeight="1">
      <c r="C281" s="31"/>
    </row>
    <row r="282" ht="15.75" customHeight="1">
      <c r="C282" s="31"/>
    </row>
    <row r="283" ht="15.75" customHeight="1">
      <c r="C283" s="31"/>
    </row>
    <row r="284" ht="15.75" customHeight="1">
      <c r="C284" s="31"/>
    </row>
    <row r="285" ht="15.75" customHeight="1">
      <c r="C285" s="31"/>
    </row>
    <row r="286" ht="15.75" customHeight="1">
      <c r="C286" s="31"/>
    </row>
    <row r="287" ht="15.75" customHeight="1">
      <c r="C287" s="31"/>
    </row>
    <row r="288" ht="15.75" customHeight="1">
      <c r="C288" s="31"/>
    </row>
    <row r="289" ht="15.75" customHeight="1">
      <c r="C289" s="31"/>
    </row>
    <row r="290" ht="15.75" customHeight="1">
      <c r="C290" s="31"/>
    </row>
    <row r="291" ht="15.75" customHeight="1">
      <c r="C291" s="31"/>
    </row>
    <row r="292" ht="15.75" customHeight="1">
      <c r="C292" s="31"/>
    </row>
    <row r="293" ht="15.75" customHeight="1">
      <c r="C293" s="31"/>
    </row>
    <row r="294" ht="15.75" customHeight="1">
      <c r="C294" s="31"/>
    </row>
    <row r="295" ht="15.75" customHeight="1">
      <c r="C295" s="31"/>
    </row>
    <row r="296" ht="15.75" customHeight="1">
      <c r="C296" s="31"/>
    </row>
    <row r="297" ht="15.75" customHeight="1">
      <c r="C297" s="31"/>
    </row>
    <row r="298" ht="15.75" customHeight="1">
      <c r="C298" s="31"/>
    </row>
    <row r="299" ht="15.75" customHeight="1">
      <c r="C299" s="31"/>
    </row>
    <row r="300" ht="15.75" customHeight="1">
      <c r="C300" s="31"/>
    </row>
    <row r="301" ht="15.75" customHeight="1">
      <c r="C301" s="31"/>
    </row>
    <row r="302" ht="15.75" customHeight="1">
      <c r="C302" s="31"/>
    </row>
    <row r="303" ht="15.75" customHeight="1">
      <c r="C303" s="31"/>
    </row>
    <row r="304" ht="15.75" customHeight="1">
      <c r="C304" s="31"/>
    </row>
    <row r="305" ht="15.75" customHeight="1">
      <c r="C305" s="31"/>
    </row>
    <row r="306" ht="15.75" customHeight="1">
      <c r="C306" s="31"/>
    </row>
    <row r="307" ht="15.75" customHeight="1">
      <c r="C307" s="31"/>
    </row>
    <row r="308" ht="15.75" customHeight="1">
      <c r="C308" s="31"/>
    </row>
    <row r="309" ht="15.75" customHeight="1">
      <c r="C309" s="31"/>
    </row>
    <row r="310" ht="15.75" customHeight="1">
      <c r="C310" s="31"/>
    </row>
    <row r="311" ht="15.75" customHeight="1">
      <c r="C311" s="31"/>
    </row>
    <row r="312" ht="15.75" customHeight="1">
      <c r="C312" s="31"/>
    </row>
    <row r="313" ht="15.75" customHeight="1">
      <c r="C313" s="31"/>
    </row>
    <row r="314" ht="15.75" customHeight="1">
      <c r="C314" s="31"/>
    </row>
    <row r="315" ht="15.75" customHeight="1">
      <c r="C315" s="31"/>
    </row>
    <row r="316" ht="15.75" customHeight="1">
      <c r="C316" s="31"/>
    </row>
    <row r="317" ht="15.75" customHeight="1">
      <c r="C317" s="31"/>
    </row>
    <row r="318" ht="15.75" customHeight="1">
      <c r="C318" s="31"/>
    </row>
    <row r="319" ht="15.75" customHeight="1">
      <c r="C319" s="31"/>
    </row>
    <row r="320" ht="15.75" customHeight="1">
      <c r="C320" s="31"/>
    </row>
    <row r="321" ht="15.75" customHeight="1">
      <c r="C321" s="31"/>
    </row>
    <row r="322" ht="15.75" customHeight="1">
      <c r="C322" s="31"/>
    </row>
    <row r="323" ht="15.75" customHeight="1">
      <c r="C323" s="31"/>
    </row>
    <row r="324" ht="15.75" customHeight="1">
      <c r="C324" s="31"/>
    </row>
    <row r="325" ht="15.75" customHeight="1">
      <c r="C325" s="31"/>
    </row>
    <row r="326" ht="15.75" customHeight="1">
      <c r="C326" s="31"/>
    </row>
    <row r="327" ht="15.75" customHeight="1">
      <c r="C327" s="31"/>
    </row>
    <row r="328" ht="15.75" customHeight="1">
      <c r="C328" s="31"/>
    </row>
    <row r="329" ht="15.75" customHeight="1">
      <c r="C329" s="31"/>
    </row>
    <row r="330" ht="15.75" customHeight="1">
      <c r="C330" s="31"/>
    </row>
    <row r="331" ht="15.75" customHeight="1">
      <c r="C331" s="31"/>
    </row>
    <row r="332" ht="15.75" customHeight="1">
      <c r="C332" s="31"/>
    </row>
    <row r="333" ht="15.75" customHeight="1">
      <c r="C333" s="31"/>
    </row>
    <row r="334" ht="15.75" customHeight="1">
      <c r="C334" s="31"/>
    </row>
    <row r="335" ht="15.75" customHeight="1">
      <c r="C335" s="31"/>
    </row>
    <row r="336" ht="15.75" customHeight="1">
      <c r="C336" s="31"/>
    </row>
    <row r="337" ht="15.75" customHeight="1">
      <c r="C337" s="31"/>
    </row>
    <row r="338" ht="15.75" customHeight="1">
      <c r="C338" s="31"/>
    </row>
    <row r="339" ht="15.75" customHeight="1">
      <c r="C339" s="31"/>
    </row>
    <row r="340" ht="15.75" customHeight="1">
      <c r="C340" s="31"/>
    </row>
    <row r="341" ht="15.75" customHeight="1">
      <c r="C341" s="31"/>
    </row>
    <row r="342" ht="15.75" customHeight="1">
      <c r="C342" s="31"/>
    </row>
    <row r="343" ht="15.75" customHeight="1">
      <c r="C343" s="31"/>
    </row>
    <row r="344" ht="15.75" customHeight="1">
      <c r="C344" s="31"/>
    </row>
    <row r="345" ht="15.75" customHeight="1">
      <c r="C345" s="31"/>
    </row>
    <row r="346" ht="15.75" customHeight="1">
      <c r="C346" s="31"/>
    </row>
    <row r="347" ht="15.75" customHeight="1">
      <c r="C347" s="31"/>
    </row>
    <row r="348" ht="15.75" customHeight="1">
      <c r="C348" s="31"/>
    </row>
    <row r="349" ht="15.75" customHeight="1">
      <c r="C349" s="31"/>
    </row>
    <row r="350" ht="15.75" customHeight="1">
      <c r="C350" s="31"/>
    </row>
    <row r="351" ht="15.75" customHeight="1">
      <c r="C351" s="31"/>
    </row>
    <row r="352" ht="15.75" customHeight="1">
      <c r="C352" s="31"/>
    </row>
    <row r="353" ht="15.75" customHeight="1">
      <c r="C353" s="31"/>
    </row>
    <row r="354" ht="15.75" customHeight="1">
      <c r="C354" s="31"/>
    </row>
    <row r="355" ht="15.75" customHeight="1">
      <c r="C355" s="31"/>
    </row>
    <row r="356" ht="15.75" customHeight="1">
      <c r="C356" s="31"/>
    </row>
    <row r="357" ht="15.75" customHeight="1">
      <c r="C357" s="31"/>
    </row>
    <row r="358" ht="15.75" customHeight="1">
      <c r="C358" s="31"/>
    </row>
    <row r="359" ht="15.75" customHeight="1">
      <c r="C359" s="31"/>
    </row>
    <row r="360" ht="15.75" customHeight="1">
      <c r="C360" s="31"/>
    </row>
    <row r="361" ht="15.75" customHeight="1">
      <c r="C361" s="31"/>
    </row>
    <row r="362" ht="15.75" customHeight="1">
      <c r="C362" s="31"/>
    </row>
    <row r="363" ht="15.75" customHeight="1">
      <c r="C363" s="31"/>
    </row>
    <row r="364" ht="15.75" customHeight="1">
      <c r="C364" s="31"/>
    </row>
    <row r="365" ht="15.75" customHeight="1">
      <c r="C365" s="31"/>
    </row>
    <row r="366" ht="15.75" customHeight="1">
      <c r="C366" s="31"/>
    </row>
    <row r="367" ht="15.75" customHeight="1">
      <c r="C367" s="31"/>
    </row>
    <row r="368" ht="15.75" customHeight="1">
      <c r="C368" s="31"/>
    </row>
    <row r="369" ht="15.75" customHeight="1">
      <c r="C369" s="31"/>
    </row>
    <row r="370" ht="15.75" customHeight="1">
      <c r="C370" s="31"/>
    </row>
    <row r="371" ht="15.75" customHeight="1">
      <c r="C371" s="31"/>
    </row>
    <row r="372" ht="15.75" customHeight="1">
      <c r="C372" s="31"/>
    </row>
    <row r="373" ht="15.75" customHeight="1">
      <c r="C373" s="31"/>
    </row>
    <row r="374" ht="15.75" customHeight="1">
      <c r="C374" s="31"/>
    </row>
    <row r="375" ht="15.75" customHeight="1">
      <c r="C375" s="31"/>
    </row>
    <row r="376" ht="15.75" customHeight="1">
      <c r="C376" s="31"/>
    </row>
    <row r="377" ht="15.75" customHeight="1">
      <c r="C377" s="31"/>
    </row>
    <row r="378" ht="15.75" customHeight="1">
      <c r="C378" s="31"/>
    </row>
    <row r="379" ht="15.75" customHeight="1">
      <c r="C379" s="31"/>
    </row>
    <row r="380" ht="15.75" customHeight="1">
      <c r="C380" s="31"/>
    </row>
    <row r="381" ht="15.75" customHeight="1">
      <c r="C381" s="31"/>
    </row>
    <row r="382" ht="15.75" customHeight="1">
      <c r="C382" s="31"/>
    </row>
    <row r="383" ht="15.75" customHeight="1">
      <c r="C383" s="31"/>
    </row>
    <row r="384" ht="15.75" customHeight="1">
      <c r="C384" s="31"/>
    </row>
    <row r="385" ht="15.75" customHeight="1">
      <c r="C385" s="31"/>
    </row>
    <row r="386" ht="15.75" customHeight="1">
      <c r="C386" s="31"/>
    </row>
    <row r="387" ht="15.75" customHeight="1">
      <c r="C387" s="31"/>
    </row>
    <row r="388" ht="15.75" customHeight="1">
      <c r="C388" s="31"/>
    </row>
    <row r="389" ht="15.75" customHeight="1">
      <c r="C389" s="31"/>
    </row>
    <row r="390" ht="15.75" customHeight="1">
      <c r="C390" s="31"/>
    </row>
    <row r="391" ht="15.75" customHeight="1">
      <c r="C391" s="31"/>
    </row>
    <row r="392" ht="15.75" customHeight="1">
      <c r="C392" s="31"/>
    </row>
    <row r="393" ht="15.75" customHeight="1">
      <c r="C393" s="31"/>
    </row>
    <row r="394" ht="15.75" customHeight="1">
      <c r="C394" s="31"/>
    </row>
    <row r="395" ht="15.75" customHeight="1">
      <c r="C395" s="31"/>
    </row>
    <row r="396" ht="15.75" customHeight="1">
      <c r="C396" s="31"/>
    </row>
    <row r="397" ht="15.75" customHeight="1">
      <c r="C397" s="31"/>
    </row>
    <row r="398" ht="15.75" customHeight="1">
      <c r="C398" s="31"/>
    </row>
    <row r="399" ht="15.75" customHeight="1">
      <c r="C399" s="31"/>
    </row>
    <row r="400" ht="15.75" customHeight="1">
      <c r="C400" s="31"/>
    </row>
    <row r="401" ht="15.75" customHeight="1">
      <c r="C401" s="31"/>
    </row>
    <row r="402" ht="15.75" customHeight="1">
      <c r="C402" s="31"/>
    </row>
    <row r="403" ht="15.75" customHeight="1">
      <c r="C403" s="31"/>
    </row>
    <row r="404" ht="15.75" customHeight="1">
      <c r="C404" s="31"/>
    </row>
    <row r="405" ht="15.75" customHeight="1">
      <c r="C405" s="31"/>
    </row>
    <row r="406" ht="15.75" customHeight="1">
      <c r="C406" s="31"/>
    </row>
    <row r="407" ht="15.75" customHeight="1">
      <c r="C407" s="31"/>
    </row>
    <row r="408" ht="15.75" customHeight="1">
      <c r="C408" s="31"/>
    </row>
    <row r="409" ht="15.75" customHeight="1">
      <c r="C409" s="31"/>
    </row>
    <row r="410" ht="15.75" customHeight="1">
      <c r="C410" s="31"/>
    </row>
    <row r="411" ht="15.75" customHeight="1">
      <c r="C411" s="31"/>
    </row>
    <row r="412" ht="15.75" customHeight="1">
      <c r="C412" s="31"/>
    </row>
    <row r="413" ht="15.75" customHeight="1">
      <c r="C413" s="31"/>
    </row>
    <row r="414" ht="15.75" customHeight="1">
      <c r="C414" s="31"/>
    </row>
    <row r="415" ht="15.75" customHeight="1">
      <c r="C415" s="31"/>
    </row>
    <row r="416" ht="15.75" customHeight="1">
      <c r="C416" s="31"/>
    </row>
    <row r="417" ht="15.75" customHeight="1">
      <c r="C417" s="31"/>
    </row>
    <row r="418" ht="15.75" customHeight="1">
      <c r="C418" s="31"/>
    </row>
    <row r="419" ht="15.75" customHeight="1">
      <c r="C419" s="31"/>
    </row>
    <row r="420" ht="15.75" customHeight="1">
      <c r="C420" s="31"/>
    </row>
    <row r="421" ht="15.75" customHeight="1">
      <c r="C421" s="31"/>
    </row>
    <row r="422" ht="15.75" customHeight="1">
      <c r="C422" s="31"/>
    </row>
    <row r="423" ht="15.75" customHeight="1">
      <c r="C423" s="31"/>
    </row>
    <row r="424" ht="15.75" customHeight="1">
      <c r="C424" s="31"/>
    </row>
    <row r="425" ht="15.75" customHeight="1">
      <c r="C425" s="31"/>
    </row>
    <row r="426" ht="15.75" customHeight="1">
      <c r="C426" s="31"/>
    </row>
    <row r="427" ht="15.75" customHeight="1">
      <c r="C427" s="31"/>
    </row>
    <row r="428" ht="15.75" customHeight="1">
      <c r="C428" s="31"/>
    </row>
    <row r="429" ht="15.75" customHeight="1">
      <c r="C429" s="31"/>
    </row>
    <row r="430" ht="15.75" customHeight="1">
      <c r="C430" s="31"/>
    </row>
    <row r="431" ht="15.75" customHeight="1">
      <c r="C431" s="31"/>
    </row>
    <row r="432" ht="15.75" customHeight="1">
      <c r="C432" s="31"/>
    </row>
    <row r="433" ht="15.75" customHeight="1">
      <c r="C433" s="31"/>
    </row>
    <row r="434" ht="15.75" customHeight="1">
      <c r="C434" s="31"/>
    </row>
    <row r="435" ht="15.75" customHeight="1">
      <c r="C435" s="31"/>
    </row>
    <row r="436" ht="15.75" customHeight="1">
      <c r="C436" s="31"/>
    </row>
    <row r="437" ht="15.75" customHeight="1">
      <c r="C437" s="31"/>
    </row>
    <row r="438" ht="15.75" customHeight="1">
      <c r="C438" s="31"/>
    </row>
    <row r="439" ht="15.75" customHeight="1">
      <c r="C439" s="31"/>
    </row>
    <row r="440" ht="15.75" customHeight="1">
      <c r="C440" s="31"/>
    </row>
    <row r="441" ht="15.75" customHeight="1">
      <c r="C441" s="31"/>
    </row>
    <row r="442" ht="15.75" customHeight="1">
      <c r="C442" s="31"/>
    </row>
    <row r="443" ht="15.75" customHeight="1">
      <c r="C443" s="31"/>
    </row>
    <row r="444" ht="15.75" customHeight="1">
      <c r="C444" s="31"/>
    </row>
    <row r="445" ht="15.75" customHeight="1">
      <c r="C445" s="31"/>
    </row>
    <row r="446" ht="15.75" customHeight="1">
      <c r="C446" s="31"/>
    </row>
    <row r="447" ht="15.75" customHeight="1">
      <c r="C447" s="31"/>
    </row>
    <row r="448" ht="15.75" customHeight="1">
      <c r="C448" s="31"/>
    </row>
    <row r="449" ht="15.75" customHeight="1">
      <c r="C449" s="31"/>
    </row>
    <row r="450" ht="15.75" customHeight="1">
      <c r="C450" s="31"/>
    </row>
    <row r="451" ht="15.75" customHeight="1">
      <c r="C451" s="31"/>
    </row>
    <row r="452" ht="15.75" customHeight="1">
      <c r="C452" s="31"/>
    </row>
    <row r="453" ht="15.75" customHeight="1">
      <c r="C453" s="31"/>
    </row>
    <row r="454" ht="15.75" customHeight="1">
      <c r="C454" s="31"/>
    </row>
    <row r="455" ht="15.75" customHeight="1">
      <c r="C455" s="31"/>
    </row>
    <row r="456" ht="15.75" customHeight="1">
      <c r="C456" s="31"/>
    </row>
    <row r="457" ht="15.75" customHeight="1">
      <c r="C457" s="31"/>
    </row>
    <row r="458" ht="15.75" customHeight="1">
      <c r="C458" s="31"/>
    </row>
    <row r="459" ht="15.75" customHeight="1">
      <c r="C459" s="31"/>
    </row>
    <row r="460" ht="15.75" customHeight="1">
      <c r="C460" s="31"/>
    </row>
    <row r="461" ht="15.75" customHeight="1">
      <c r="C461" s="31"/>
    </row>
    <row r="462" ht="15.75" customHeight="1">
      <c r="C462" s="31"/>
    </row>
    <row r="463" ht="15.75" customHeight="1">
      <c r="C463" s="31"/>
    </row>
    <row r="464" ht="15.75" customHeight="1">
      <c r="C464" s="31"/>
    </row>
    <row r="465" ht="15.75" customHeight="1">
      <c r="C465" s="31"/>
    </row>
    <row r="466" ht="15.75" customHeight="1">
      <c r="C466" s="31"/>
    </row>
    <row r="467" ht="15.75" customHeight="1">
      <c r="C467" s="31"/>
    </row>
    <row r="468" ht="15.75" customHeight="1">
      <c r="C468" s="31"/>
    </row>
    <row r="469" ht="15.75" customHeight="1">
      <c r="C469" s="31"/>
    </row>
    <row r="470" ht="15.75" customHeight="1">
      <c r="C470" s="31"/>
    </row>
    <row r="471" ht="15.75" customHeight="1">
      <c r="C471" s="31"/>
    </row>
    <row r="472" ht="15.75" customHeight="1">
      <c r="C472" s="31"/>
    </row>
    <row r="473" ht="15.75" customHeight="1">
      <c r="C473" s="31"/>
    </row>
    <row r="474" ht="15.75" customHeight="1">
      <c r="C474" s="31"/>
    </row>
    <row r="475" ht="15.75" customHeight="1">
      <c r="C475" s="31"/>
    </row>
    <row r="476" ht="15.75" customHeight="1">
      <c r="C476" s="31"/>
    </row>
    <row r="477" ht="15.75" customHeight="1">
      <c r="C477" s="31"/>
    </row>
    <row r="478" ht="15.75" customHeight="1">
      <c r="C478" s="31"/>
    </row>
    <row r="479" ht="15.75" customHeight="1">
      <c r="C479" s="31"/>
    </row>
    <row r="480" ht="15.75" customHeight="1">
      <c r="C480" s="31"/>
    </row>
    <row r="481" ht="15.75" customHeight="1">
      <c r="C481" s="31"/>
    </row>
    <row r="482" ht="15.75" customHeight="1">
      <c r="C482" s="31"/>
    </row>
    <row r="483" ht="15.75" customHeight="1">
      <c r="C483" s="31"/>
    </row>
    <row r="484" ht="15.75" customHeight="1">
      <c r="C484" s="31"/>
    </row>
    <row r="485" ht="15.75" customHeight="1">
      <c r="C485" s="31"/>
    </row>
    <row r="486" ht="15.75" customHeight="1">
      <c r="C486" s="31"/>
    </row>
    <row r="487" ht="15.75" customHeight="1">
      <c r="C487" s="31"/>
    </row>
    <row r="488" ht="15.75" customHeight="1">
      <c r="C488" s="31"/>
    </row>
    <row r="489" ht="15.75" customHeight="1">
      <c r="C489" s="31"/>
    </row>
    <row r="490" ht="15.75" customHeight="1">
      <c r="C490" s="31"/>
    </row>
    <row r="491" ht="15.75" customHeight="1">
      <c r="C491" s="31"/>
    </row>
    <row r="492" ht="15.75" customHeight="1">
      <c r="C492" s="31"/>
    </row>
    <row r="493" ht="15.75" customHeight="1">
      <c r="C493" s="31"/>
    </row>
    <row r="494" ht="15.75" customHeight="1">
      <c r="C494" s="31"/>
    </row>
    <row r="495" ht="15.75" customHeight="1">
      <c r="C495" s="31"/>
    </row>
    <row r="496" ht="15.75" customHeight="1">
      <c r="C496" s="31"/>
    </row>
    <row r="497" ht="15.75" customHeight="1">
      <c r="C497" s="31"/>
    </row>
    <row r="498" ht="15.75" customHeight="1">
      <c r="C498" s="31"/>
    </row>
    <row r="499" ht="15.75" customHeight="1">
      <c r="C499" s="31"/>
    </row>
    <row r="500" ht="15.75" customHeight="1">
      <c r="C500" s="31"/>
    </row>
    <row r="501" ht="15.75" customHeight="1">
      <c r="C501" s="31"/>
    </row>
    <row r="502" ht="15.75" customHeight="1">
      <c r="C502" s="31"/>
    </row>
    <row r="503" ht="15.75" customHeight="1">
      <c r="C503" s="31"/>
    </row>
    <row r="504" ht="15.75" customHeight="1">
      <c r="C504" s="31"/>
    </row>
    <row r="505" ht="15.75" customHeight="1">
      <c r="C505" s="31"/>
    </row>
    <row r="506" ht="15.75" customHeight="1">
      <c r="C506" s="31"/>
    </row>
    <row r="507" ht="15.75" customHeight="1">
      <c r="C507" s="31"/>
    </row>
    <row r="508" ht="15.75" customHeight="1">
      <c r="C508" s="31"/>
    </row>
    <row r="509" ht="15.75" customHeight="1">
      <c r="C509" s="31"/>
    </row>
    <row r="510" ht="15.75" customHeight="1">
      <c r="C510" s="31"/>
    </row>
    <row r="511" ht="15.75" customHeight="1">
      <c r="C511" s="31"/>
    </row>
    <row r="512" ht="15.75" customHeight="1">
      <c r="C512" s="31"/>
    </row>
    <row r="513" ht="15.75" customHeight="1">
      <c r="C513" s="31"/>
    </row>
    <row r="514" ht="15.75" customHeight="1">
      <c r="C514" s="31"/>
    </row>
    <row r="515" ht="15.75" customHeight="1">
      <c r="C515" s="31"/>
    </row>
    <row r="516" ht="15.75" customHeight="1">
      <c r="C516" s="31"/>
    </row>
    <row r="517" ht="15.75" customHeight="1">
      <c r="C517" s="31"/>
    </row>
    <row r="518" ht="15.75" customHeight="1">
      <c r="C518" s="31"/>
    </row>
    <row r="519" ht="15.75" customHeight="1">
      <c r="C519" s="31"/>
    </row>
    <row r="520" ht="15.75" customHeight="1">
      <c r="C520" s="31"/>
    </row>
    <row r="521" ht="15.75" customHeight="1">
      <c r="C521" s="31"/>
    </row>
    <row r="522" ht="15.75" customHeight="1">
      <c r="C522" s="31"/>
    </row>
    <row r="523" ht="15.75" customHeight="1">
      <c r="C523" s="31"/>
    </row>
    <row r="524" ht="15.75" customHeight="1">
      <c r="C524" s="31"/>
    </row>
    <row r="525" ht="15.75" customHeight="1">
      <c r="C525" s="31"/>
    </row>
    <row r="526" ht="15.75" customHeight="1">
      <c r="C526" s="31"/>
    </row>
    <row r="527" ht="15.75" customHeight="1">
      <c r="C527" s="31"/>
    </row>
    <row r="528" ht="15.75" customHeight="1">
      <c r="C528" s="31"/>
    </row>
    <row r="529" ht="15.75" customHeight="1">
      <c r="C529" s="31"/>
    </row>
    <row r="530" ht="15.75" customHeight="1">
      <c r="C530" s="31"/>
    </row>
    <row r="531" ht="15.75" customHeight="1">
      <c r="C531" s="31"/>
    </row>
    <row r="532" ht="15.75" customHeight="1">
      <c r="C532" s="31"/>
    </row>
    <row r="533" ht="15.75" customHeight="1">
      <c r="C533" s="31"/>
    </row>
    <row r="534" ht="15.75" customHeight="1">
      <c r="C534" s="31"/>
    </row>
    <row r="535" ht="15.75" customHeight="1">
      <c r="C535" s="31"/>
    </row>
    <row r="536" ht="15.75" customHeight="1">
      <c r="C536" s="31"/>
    </row>
    <row r="537" ht="15.75" customHeight="1">
      <c r="C537" s="31"/>
    </row>
    <row r="538" ht="15.75" customHeight="1">
      <c r="C538" s="31"/>
    </row>
    <row r="539" ht="15.75" customHeight="1">
      <c r="C539" s="31"/>
    </row>
    <row r="540" ht="15.75" customHeight="1">
      <c r="C540" s="31"/>
    </row>
    <row r="541" ht="15.75" customHeight="1">
      <c r="C541" s="31"/>
    </row>
    <row r="542" ht="15.75" customHeight="1">
      <c r="C542" s="31"/>
    </row>
    <row r="543" ht="15.75" customHeight="1">
      <c r="C543" s="31"/>
    </row>
    <row r="544" ht="15.75" customHeight="1">
      <c r="C544" s="31"/>
    </row>
    <row r="545" ht="15.75" customHeight="1">
      <c r="C545" s="31"/>
    </row>
    <row r="546" ht="15.75" customHeight="1">
      <c r="C546" s="31"/>
    </row>
    <row r="547" ht="15.75" customHeight="1">
      <c r="C547" s="31"/>
    </row>
    <row r="548" ht="15.75" customHeight="1">
      <c r="C548" s="31"/>
    </row>
    <row r="549" ht="15.75" customHeight="1">
      <c r="C549" s="31"/>
    </row>
    <row r="550" ht="15.75" customHeight="1">
      <c r="C550" s="31"/>
    </row>
    <row r="551" ht="15.75" customHeight="1">
      <c r="C551" s="31"/>
    </row>
    <row r="552" ht="15.75" customHeight="1">
      <c r="C552" s="31"/>
    </row>
    <row r="553" ht="15.75" customHeight="1">
      <c r="C553" s="31"/>
    </row>
    <row r="554" ht="15.75" customHeight="1">
      <c r="C554" s="31"/>
    </row>
    <row r="555" ht="15.75" customHeight="1">
      <c r="C555" s="31"/>
    </row>
    <row r="556" ht="15.75" customHeight="1">
      <c r="C556" s="31"/>
    </row>
    <row r="557" ht="15.75" customHeight="1">
      <c r="C557" s="31"/>
    </row>
    <row r="558" ht="15.75" customHeight="1">
      <c r="C558" s="31"/>
    </row>
    <row r="559" ht="15.75" customHeight="1">
      <c r="C559" s="31"/>
    </row>
    <row r="560" ht="15.75" customHeight="1">
      <c r="C560" s="31"/>
    </row>
    <row r="561" ht="15.75" customHeight="1">
      <c r="C561" s="31"/>
    </row>
    <row r="562" ht="15.75" customHeight="1">
      <c r="C562" s="31"/>
    </row>
    <row r="563" ht="15.75" customHeight="1">
      <c r="C563" s="31"/>
    </row>
    <row r="564" ht="15.75" customHeight="1">
      <c r="C564" s="31"/>
    </row>
    <row r="565" ht="15.75" customHeight="1">
      <c r="C565" s="31"/>
    </row>
    <row r="566" ht="15.75" customHeight="1">
      <c r="C566" s="31"/>
    </row>
    <row r="567" ht="15.75" customHeight="1">
      <c r="C567" s="31"/>
    </row>
    <row r="568" ht="15.75" customHeight="1">
      <c r="C568" s="31"/>
    </row>
    <row r="569" ht="15.75" customHeight="1">
      <c r="C569" s="31"/>
    </row>
    <row r="570" ht="15.75" customHeight="1">
      <c r="C570" s="31"/>
    </row>
    <row r="571" ht="15.75" customHeight="1">
      <c r="C571" s="31"/>
    </row>
    <row r="572" ht="15.75" customHeight="1">
      <c r="C572" s="31"/>
    </row>
    <row r="573" ht="15.75" customHeight="1">
      <c r="C573" s="31"/>
    </row>
    <row r="574" ht="15.75" customHeight="1">
      <c r="C574" s="31"/>
    </row>
    <row r="575" ht="15.75" customHeight="1">
      <c r="C575" s="31"/>
    </row>
    <row r="576" ht="15.75" customHeight="1">
      <c r="C576" s="31"/>
    </row>
    <row r="577" ht="15.75" customHeight="1">
      <c r="C577" s="31"/>
    </row>
    <row r="578" ht="15.75" customHeight="1">
      <c r="C578" s="31"/>
    </row>
    <row r="579" ht="15.75" customHeight="1">
      <c r="C579" s="31"/>
    </row>
    <row r="580" ht="15.75" customHeight="1">
      <c r="C580" s="31"/>
    </row>
    <row r="581" ht="15.75" customHeight="1">
      <c r="C581" s="31"/>
    </row>
    <row r="582" ht="15.75" customHeight="1">
      <c r="C582" s="31"/>
    </row>
    <row r="583" ht="15.75" customHeight="1">
      <c r="C583" s="31"/>
    </row>
    <row r="584" ht="15.75" customHeight="1">
      <c r="C584" s="31"/>
    </row>
    <row r="585" ht="15.75" customHeight="1">
      <c r="C585" s="31"/>
    </row>
    <row r="586" ht="15.75" customHeight="1">
      <c r="C586" s="31"/>
    </row>
    <row r="587" ht="15.75" customHeight="1">
      <c r="C587" s="31"/>
    </row>
    <row r="588" ht="15.75" customHeight="1">
      <c r="C588" s="31"/>
    </row>
    <row r="589" ht="15.75" customHeight="1">
      <c r="C589" s="31"/>
    </row>
    <row r="590" ht="15.75" customHeight="1">
      <c r="C590" s="31"/>
    </row>
    <row r="591" ht="15.75" customHeight="1">
      <c r="C591" s="31"/>
    </row>
    <row r="592" ht="15.75" customHeight="1">
      <c r="C592" s="31"/>
    </row>
    <row r="593" ht="15.75" customHeight="1">
      <c r="C593" s="31"/>
    </row>
    <row r="594" ht="15.75" customHeight="1">
      <c r="C594" s="31"/>
    </row>
    <row r="595" ht="15.75" customHeight="1">
      <c r="C595" s="31"/>
    </row>
    <row r="596" ht="15.75" customHeight="1">
      <c r="C596" s="31"/>
    </row>
    <row r="597" ht="15.75" customHeight="1">
      <c r="C597" s="31"/>
    </row>
    <row r="598" ht="15.75" customHeight="1">
      <c r="C598" s="31"/>
    </row>
    <row r="599" ht="15.75" customHeight="1">
      <c r="C599" s="31"/>
    </row>
    <row r="600" ht="15.75" customHeight="1">
      <c r="C600" s="31"/>
    </row>
    <row r="601" ht="15.75" customHeight="1">
      <c r="C601" s="31"/>
    </row>
    <row r="602" ht="15.75" customHeight="1">
      <c r="C602" s="31"/>
    </row>
    <row r="603" ht="15.75" customHeight="1">
      <c r="C603" s="31"/>
    </row>
    <row r="604" ht="15.75" customHeight="1">
      <c r="C604" s="31"/>
    </row>
    <row r="605" ht="15.75" customHeight="1">
      <c r="C605" s="31"/>
    </row>
    <row r="606" ht="15.75" customHeight="1">
      <c r="C606" s="31"/>
    </row>
    <row r="607" ht="15.75" customHeight="1">
      <c r="C607" s="31"/>
    </row>
    <row r="608" ht="15.75" customHeight="1">
      <c r="C608" s="31"/>
    </row>
    <row r="609" ht="15.75" customHeight="1">
      <c r="C609" s="31"/>
    </row>
    <row r="610" ht="15.75" customHeight="1">
      <c r="C610" s="31"/>
    </row>
    <row r="611" ht="15.75" customHeight="1">
      <c r="C611" s="31"/>
    </row>
    <row r="612" ht="15.75" customHeight="1">
      <c r="C612" s="31"/>
    </row>
    <row r="613" ht="15.75" customHeight="1">
      <c r="C613" s="31"/>
    </row>
    <row r="614" ht="15.75" customHeight="1">
      <c r="C614" s="31"/>
    </row>
    <row r="615" ht="15.75" customHeight="1">
      <c r="C615" s="31"/>
    </row>
    <row r="616" ht="15.75" customHeight="1">
      <c r="C616" s="31"/>
    </row>
    <row r="617" ht="15.75" customHeight="1">
      <c r="C617" s="31"/>
    </row>
    <row r="618" ht="15.75" customHeight="1">
      <c r="C618" s="31"/>
    </row>
    <row r="619" ht="15.75" customHeight="1">
      <c r="C619" s="31"/>
    </row>
    <row r="620" ht="15.75" customHeight="1">
      <c r="C620" s="31"/>
    </row>
    <row r="621" ht="15.75" customHeight="1">
      <c r="C621" s="31"/>
    </row>
    <row r="622" ht="15.75" customHeight="1">
      <c r="C622" s="31"/>
    </row>
    <row r="623" ht="15.75" customHeight="1">
      <c r="C623" s="31"/>
    </row>
    <row r="624" ht="15.75" customHeight="1">
      <c r="C624" s="31"/>
    </row>
    <row r="625" ht="15.75" customHeight="1">
      <c r="C625" s="31"/>
    </row>
    <row r="626" ht="15.75" customHeight="1">
      <c r="C626" s="31"/>
    </row>
    <row r="627" ht="15.75" customHeight="1">
      <c r="C627" s="31"/>
    </row>
    <row r="628" ht="15.75" customHeight="1">
      <c r="C628" s="31"/>
    </row>
    <row r="629" ht="15.75" customHeight="1">
      <c r="C629" s="31"/>
    </row>
    <row r="630" ht="15.75" customHeight="1">
      <c r="C630" s="31"/>
    </row>
    <row r="631" ht="15.75" customHeight="1">
      <c r="C631" s="31"/>
    </row>
    <row r="632" ht="15.75" customHeight="1">
      <c r="C632" s="31"/>
    </row>
    <row r="633" ht="15.75" customHeight="1">
      <c r="C633" s="31"/>
    </row>
    <row r="634" ht="15.75" customHeight="1">
      <c r="C634" s="31"/>
    </row>
    <row r="635" ht="15.75" customHeight="1">
      <c r="C635" s="31"/>
    </row>
    <row r="636" ht="15.75" customHeight="1">
      <c r="C636" s="31"/>
    </row>
    <row r="637" ht="15.75" customHeight="1">
      <c r="C637" s="31"/>
    </row>
    <row r="638" ht="15.75" customHeight="1">
      <c r="C638" s="31"/>
    </row>
    <row r="639" ht="15.75" customHeight="1">
      <c r="C639" s="31"/>
    </row>
    <row r="640" ht="15.75" customHeight="1">
      <c r="C640" s="31"/>
    </row>
    <row r="641" ht="15.75" customHeight="1">
      <c r="C641" s="31"/>
    </row>
    <row r="642" ht="15.75" customHeight="1">
      <c r="C642" s="31"/>
    </row>
    <row r="643" ht="15.75" customHeight="1">
      <c r="C643" s="31"/>
    </row>
    <row r="644" ht="15.75" customHeight="1">
      <c r="C644" s="31"/>
    </row>
    <row r="645" ht="15.75" customHeight="1">
      <c r="C645" s="31"/>
    </row>
    <row r="646" ht="15.75" customHeight="1">
      <c r="C646" s="31"/>
    </row>
    <row r="647" ht="15.75" customHeight="1">
      <c r="C647" s="31"/>
    </row>
    <row r="648" ht="15.75" customHeight="1">
      <c r="C648" s="31"/>
    </row>
    <row r="649" ht="15.75" customHeight="1">
      <c r="C649" s="31"/>
    </row>
    <row r="650" ht="15.75" customHeight="1">
      <c r="C650" s="31"/>
    </row>
    <row r="651" ht="15.75" customHeight="1">
      <c r="C651" s="31"/>
    </row>
    <row r="652" ht="15.75" customHeight="1">
      <c r="C652" s="31"/>
    </row>
    <row r="653" ht="15.75" customHeight="1">
      <c r="C653" s="31"/>
    </row>
    <row r="654" ht="15.75" customHeight="1">
      <c r="C654" s="31"/>
    </row>
    <row r="655" ht="15.75" customHeight="1">
      <c r="C655" s="31"/>
    </row>
    <row r="656" ht="15.75" customHeight="1">
      <c r="C656" s="31"/>
    </row>
    <row r="657" ht="15.75" customHeight="1">
      <c r="C657" s="31"/>
    </row>
    <row r="658" ht="15.75" customHeight="1">
      <c r="C658" s="31"/>
    </row>
    <row r="659" ht="15.75" customHeight="1">
      <c r="C659" s="31"/>
    </row>
    <row r="660" ht="15.75" customHeight="1">
      <c r="C660" s="31"/>
    </row>
    <row r="661" ht="15.75" customHeight="1">
      <c r="C661" s="31"/>
    </row>
    <row r="662" ht="15.75" customHeight="1">
      <c r="C662" s="31"/>
    </row>
    <row r="663" ht="15.75" customHeight="1">
      <c r="C663" s="31"/>
    </row>
    <row r="664" ht="15.75" customHeight="1">
      <c r="C664" s="31"/>
    </row>
    <row r="665" ht="15.75" customHeight="1">
      <c r="C665" s="31"/>
    </row>
    <row r="666" ht="15.75" customHeight="1">
      <c r="C666" s="31"/>
    </row>
    <row r="667" ht="15.75" customHeight="1">
      <c r="C667" s="31"/>
    </row>
    <row r="668" ht="15.75" customHeight="1">
      <c r="C668" s="31"/>
    </row>
    <row r="669" ht="15.75" customHeight="1">
      <c r="C669" s="31"/>
    </row>
    <row r="670" ht="15.75" customHeight="1">
      <c r="C670" s="31"/>
    </row>
    <row r="671" ht="15.75" customHeight="1">
      <c r="C671" s="31"/>
    </row>
    <row r="672" ht="15.75" customHeight="1">
      <c r="C672" s="31"/>
    </row>
    <row r="673" ht="15.75" customHeight="1">
      <c r="C673" s="31"/>
    </row>
    <row r="674" ht="15.75" customHeight="1">
      <c r="C674" s="31"/>
    </row>
    <row r="675" ht="15.75" customHeight="1">
      <c r="C675" s="31"/>
    </row>
    <row r="676" ht="15.75" customHeight="1">
      <c r="C676" s="31"/>
    </row>
    <row r="677" ht="15.75" customHeight="1">
      <c r="C677" s="31"/>
    </row>
    <row r="678" ht="15.75" customHeight="1">
      <c r="C678" s="31"/>
    </row>
    <row r="679" ht="15.75" customHeight="1">
      <c r="C679" s="31"/>
    </row>
    <row r="680" ht="15.75" customHeight="1">
      <c r="C680" s="31"/>
    </row>
    <row r="681" ht="15.75" customHeight="1">
      <c r="C681" s="31"/>
    </row>
    <row r="682" ht="15.75" customHeight="1">
      <c r="C682" s="31"/>
    </row>
    <row r="683" ht="15.75" customHeight="1">
      <c r="C683" s="31"/>
    </row>
    <row r="684" ht="15.75" customHeight="1">
      <c r="C684" s="31"/>
    </row>
    <row r="685" ht="15.75" customHeight="1">
      <c r="C685" s="31"/>
    </row>
    <row r="686" ht="15.75" customHeight="1">
      <c r="C686" s="31"/>
    </row>
    <row r="687" ht="15.75" customHeight="1">
      <c r="C687" s="31"/>
    </row>
    <row r="688" ht="15.75" customHeight="1">
      <c r="C688" s="31"/>
    </row>
    <row r="689" ht="15.75" customHeight="1">
      <c r="C689" s="31"/>
    </row>
    <row r="690" ht="15.75" customHeight="1">
      <c r="C690" s="31"/>
    </row>
    <row r="691" ht="15.75" customHeight="1">
      <c r="C691" s="31"/>
    </row>
    <row r="692" ht="15.75" customHeight="1">
      <c r="C692" s="31"/>
    </row>
    <row r="693" ht="15.75" customHeight="1">
      <c r="C693" s="31"/>
    </row>
    <row r="694" ht="15.75" customHeight="1">
      <c r="C694" s="31"/>
    </row>
    <row r="695" ht="15.75" customHeight="1">
      <c r="C695" s="31"/>
    </row>
    <row r="696" ht="15.75" customHeight="1">
      <c r="C696" s="31"/>
    </row>
    <row r="697" ht="15.75" customHeight="1">
      <c r="C697" s="31"/>
    </row>
    <row r="698" ht="15.75" customHeight="1">
      <c r="C698" s="31"/>
    </row>
    <row r="699" ht="15.75" customHeight="1">
      <c r="C699" s="31"/>
    </row>
    <row r="700" ht="15.75" customHeight="1">
      <c r="C700" s="31"/>
    </row>
    <row r="701" ht="15.75" customHeight="1">
      <c r="C701" s="31"/>
    </row>
    <row r="702" ht="15.75" customHeight="1">
      <c r="C702" s="31"/>
    </row>
    <row r="703" ht="15.75" customHeight="1">
      <c r="C703" s="31"/>
    </row>
    <row r="704" ht="15.75" customHeight="1">
      <c r="C704" s="31"/>
    </row>
    <row r="705" ht="15.75" customHeight="1">
      <c r="C705" s="31"/>
    </row>
    <row r="706" ht="15.75" customHeight="1">
      <c r="C706" s="31"/>
    </row>
    <row r="707" ht="15.75" customHeight="1">
      <c r="C707" s="31"/>
    </row>
    <row r="708" ht="15.75" customHeight="1">
      <c r="C708" s="31"/>
    </row>
    <row r="709" ht="15.75" customHeight="1">
      <c r="C709" s="31"/>
    </row>
    <row r="710" ht="15.75" customHeight="1">
      <c r="C710" s="31"/>
    </row>
    <row r="711" ht="15.75" customHeight="1">
      <c r="C711" s="31"/>
    </row>
    <row r="712" ht="15.75" customHeight="1">
      <c r="C712" s="31"/>
    </row>
    <row r="713" ht="15.75" customHeight="1">
      <c r="C713" s="31"/>
    </row>
    <row r="714" ht="15.75" customHeight="1">
      <c r="C714" s="31"/>
    </row>
    <row r="715" ht="15.75" customHeight="1">
      <c r="C715" s="31"/>
    </row>
    <row r="716" ht="15.75" customHeight="1">
      <c r="C716" s="31"/>
    </row>
    <row r="717" ht="15.75" customHeight="1">
      <c r="C717" s="31"/>
    </row>
    <row r="718" ht="15.75" customHeight="1">
      <c r="C718" s="31"/>
    </row>
    <row r="719" ht="15.75" customHeight="1">
      <c r="C719" s="31"/>
    </row>
    <row r="720" ht="15.75" customHeight="1">
      <c r="C720" s="31"/>
    </row>
    <row r="721" ht="15.75" customHeight="1">
      <c r="C721" s="31"/>
    </row>
    <row r="722" ht="15.75" customHeight="1">
      <c r="C722" s="31"/>
    </row>
    <row r="723" ht="15.75" customHeight="1">
      <c r="C723" s="31"/>
    </row>
    <row r="724" ht="15.75" customHeight="1">
      <c r="C724" s="31"/>
    </row>
    <row r="725" ht="15.75" customHeight="1">
      <c r="C725" s="31"/>
    </row>
    <row r="726" ht="15.75" customHeight="1">
      <c r="C726" s="31"/>
    </row>
    <row r="727" ht="15.75" customHeight="1">
      <c r="C727" s="31"/>
    </row>
    <row r="728" ht="15.75" customHeight="1">
      <c r="C728" s="31"/>
    </row>
    <row r="729" ht="15.75" customHeight="1">
      <c r="C729" s="31"/>
    </row>
    <row r="730" ht="15.75" customHeight="1">
      <c r="C730" s="31"/>
    </row>
    <row r="731" ht="15.75" customHeight="1">
      <c r="C731" s="31"/>
    </row>
    <row r="732" ht="15.75" customHeight="1">
      <c r="C732" s="31"/>
    </row>
    <row r="733" ht="15.75" customHeight="1">
      <c r="C733" s="31"/>
    </row>
    <row r="734" ht="15.75" customHeight="1">
      <c r="C734" s="31"/>
    </row>
    <row r="735" ht="15.75" customHeight="1">
      <c r="C735" s="31"/>
    </row>
    <row r="736" ht="15.75" customHeight="1">
      <c r="C736" s="31"/>
    </row>
    <row r="737" ht="15.75" customHeight="1">
      <c r="C737" s="31"/>
    </row>
    <row r="738" ht="15.75" customHeight="1">
      <c r="C738" s="31"/>
    </row>
    <row r="739" ht="15.75" customHeight="1">
      <c r="C739" s="31"/>
    </row>
    <row r="740" ht="15.75" customHeight="1">
      <c r="C740" s="31"/>
    </row>
    <row r="741" ht="15.75" customHeight="1">
      <c r="C741" s="31"/>
    </row>
    <row r="742" ht="15.75" customHeight="1">
      <c r="C742" s="31"/>
    </row>
    <row r="743" ht="15.75" customHeight="1">
      <c r="C743" s="31"/>
    </row>
    <row r="744" ht="15.75" customHeight="1">
      <c r="C744" s="31"/>
    </row>
    <row r="745" ht="15.75" customHeight="1">
      <c r="C745" s="31"/>
    </row>
    <row r="746" ht="15.75" customHeight="1">
      <c r="C746" s="31"/>
    </row>
    <row r="747" ht="15.75" customHeight="1">
      <c r="C747" s="31"/>
    </row>
    <row r="748" ht="15.75" customHeight="1">
      <c r="C748" s="31"/>
    </row>
    <row r="749" ht="15.75" customHeight="1">
      <c r="C749" s="31"/>
    </row>
    <row r="750" ht="15.75" customHeight="1">
      <c r="C750" s="31"/>
    </row>
    <row r="751" ht="15.75" customHeight="1">
      <c r="C751" s="31"/>
    </row>
    <row r="752" ht="15.75" customHeight="1">
      <c r="C752" s="31"/>
    </row>
    <row r="753" ht="15.75" customHeight="1">
      <c r="C753" s="31"/>
    </row>
    <row r="754" ht="15.75" customHeight="1">
      <c r="C754" s="31"/>
    </row>
    <row r="755" ht="15.75" customHeight="1">
      <c r="C755" s="31"/>
    </row>
    <row r="756" ht="15.75" customHeight="1">
      <c r="C756" s="31"/>
    </row>
    <row r="757" ht="15.75" customHeight="1">
      <c r="C757" s="31"/>
    </row>
    <row r="758" ht="15.75" customHeight="1">
      <c r="C758" s="31"/>
    </row>
    <row r="759" ht="15.75" customHeight="1">
      <c r="C759" s="31"/>
    </row>
    <row r="760" ht="15.75" customHeight="1">
      <c r="C760" s="31"/>
    </row>
    <row r="761" ht="15.75" customHeight="1">
      <c r="C761" s="31"/>
    </row>
    <row r="762" ht="15.75" customHeight="1">
      <c r="C762" s="31"/>
    </row>
    <row r="763" ht="15.75" customHeight="1">
      <c r="C763" s="31"/>
    </row>
    <row r="764" ht="15.75" customHeight="1">
      <c r="C764" s="31"/>
    </row>
    <row r="765" ht="15.75" customHeight="1">
      <c r="C765" s="31"/>
    </row>
    <row r="766" ht="15.75" customHeight="1">
      <c r="C766" s="31"/>
    </row>
    <row r="767" ht="15.75" customHeight="1">
      <c r="C767" s="31"/>
    </row>
    <row r="768" ht="15.75" customHeight="1">
      <c r="C768" s="31"/>
    </row>
    <row r="769" ht="15.75" customHeight="1">
      <c r="C769" s="31"/>
    </row>
    <row r="770" ht="15.75" customHeight="1">
      <c r="C770" s="31"/>
    </row>
    <row r="771" ht="15.75" customHeight="1">
      <c r="C771" s="31"/>
    </row>
    <row r="772" ht="15.75" customHeight="1">
      <c r="C772" s="31"/>
    </row>
    <row r="773" ht="15.75" customHeight="1">
      <c r="C773" s="31"/>
    </row>
    <row r="774" ht="15.75" customHeight="1">
      <c r="C774" s="31"/>
    </row>
    <row r="775" ht="15.75" customHeight="1">
      <c r="C775" s="31"/>
    </row>
    <row r="776" ht="15.75" customHeight="1">
      <c r="C776" s="31"/>
    </row>
    <row r="777" ht="15.75" customHeight="1">
      <c r="C777" s="31"/>
    </row>
    <row r="778" ht="15.75" customHeight="1">
      <c r="C778" s="31"/>
    </row>
    <row r="779" ht="15.75" customHeight="1">
      <c r="C779" s="31"/>
    </row>
    <row r="780" ht="15.75" customHeight="1">
      <c r="C780" s="31"/>
    </row>
    <row r="781" ht="15.75" customHeight="1">
      <c r="C781" s="31"/>
    </row>
    <row r="782" ht="15.75" customHeight="1">
      <c r="C782" s="31"/>
    </row>
    <row r="783" ht="15.75" customHeight="1">
      <c r="C783" s="31"/>
    </row>
    <row r="784" ht="15.75" customHeight="1">
      <c r="C784" s="31"/>
    </row>
    <row r="785" ht="15.75" customHeight="1">
      <c r="C785" s="31"/>
    </row>
    <row r="786" ht="15.75" customHeight="1">
      <c r="C786" s="31"/>
    </row>
    <row r="787" ht="15.75" customHeight="1">
      <c r="C787" s="31"/>
    </row>
    <row r="788" ht="15.75" customHeight="1">
      <c r="C788" s="31"/>
    </row>
    <row r="789" ht="15.75" customHeight="1">
      <c r="C789" s="31"/>
    </row>
    <row r="790" ht="15.75" customHeight="1">
      <c r="C790" s="31"/>
    </row>
    <row r="791" ht="15.75" customHeight="1">
      <c r="C791" s="31"/>
    </row>
    <row r="792" ht="15.75" customHeight="1">
      <c r="C792" s="31"/>
    </row>
    <row r="793" ht="15.75" customHeight="1">
      <c r="C793" s="31"/>
    </row>
    <row r="794" ht="15.75" customHeight="1">
      <c r="C794" s="31"/>
    </row>
    <row r="795" ht="15.75" customHeight="1">
      <c r="C795" s="31"/>
    </row>
    <row r="796" ht="15.75" customHeight="1">
      <c r="C796" s="31"/>
    </row>
    <row r="797" ht="15.75" customHeight="1">
      <c r="C797" s="31"/>
    </row>
    <row r="798" ht="15.75" customHeight="1">
      <c r="C798" s="31"/>
    </row>
    <row r="799" ht="15.75" customHeight="1">
      <c r="C799" s="31"/>
    </row>
    <row r="800" ht="15.75" customHeight="1">
      <c r="C800" s="31"/>
    </row>
    <row r="801" ht="15.75" customHeight="1">
      <c r="C801" s="31"/>
    </row>
    <row r="802" ht="15.75" customHeight="1">
      <c r="C802" s="31"/>
    </row>
    <row r="803" ht="15.75" customHeight="1">
      <c r="C803" s="31"/>
    </row>
    <row r="804" ht="15.75" customHeight="1">
      <c r="C804" s="31"/>
    </row>
    <row r="805" ht="15.75" customHeight="1">
      <c r="C805" s="31"/>
    </row>
    <row r="806" ht="15.75" customHeight="1">
      <c r="C806" s="31"/>
    </row>
    <row r="807" ht="15.75" customHeight="1">
      <c r="C807" s="31"/>
    </row>
    <row r="808" ht="15.75" customHeight="1">
      <c r="C808" s="31"/>
    </row>
    <row r="809" ht="15.75" customHeight="1">
      <c r="C809" s="31"/>
    </row>
    <row r="810" ht="15.75" customHeight="1">
      <c r="C810" s="31"/>
    </row>
    <row r="811" ht="15.75" customHeight="1">
      <c r="C811" s="31"/>
    </row>
    <row r="812" ht="15.75" customHeight="1">
      <c r="C812" s="31"/>
    </row>
    <row r="813" ht="15.75" customHeight="1">
      <c r="C813" s="31"/>
    </row>
    <row r="814" ht="15.75" customHeight="1">
      <c r="C814" s="31"/>
    </row>
    <row r="815" ht="15.75" customHeight="1">
      <c r="C815" s="31"/>
    </row>
    <row r="816" ht="15.75" customHeight="1">
      <c r="C816" s="31"/>
    </row>
    <row r="817" ht="15.75" customHeight="1">
      <c r="C817" s="31"/>
    </row>
    <row r="818" ht="15.75" customHeight="1">
      <c r="C818" s="31"/>
    </row>
    <row r="819" ht="15.75" customHeight="1">
      <c r="C819" s="31"/>
    </row>
    <row r="820" ht="15.75" customHeight="1">
      <c r="C820" s="31"/>
    </row>
    <row r="821" ht="15.75" customHeight="1">
      <c r="C821" s="31"/>
    </row>
    <row r="822" ht="15.75" customHeight="1">
      <c r="C822" s="31"/>
    </row>
    <row r="823" ht="15.75" customHeight="1">
      <c r="C823" s="31"/>
    </row>
    <row r="824" ht="15.75" customHeight="1">
      <c r="C824" s="31"/>
    </row>
    <row r="825" ht="15.75" customHeight="1">
      <c r="C825" s="31"/>
    </row>
    <row r="826" ht="15.75" customHeight="1">
      <c r="C826" s="31"/>
    </row>
    <row r="827" ht="15.75" customHeight="1">
      <c r="C827" s="31"/>
    </row>
    <row r="828" ht="15.75" customHeight="1">
      <c r="C828" s="31"/>
    </row>
    <row r="829" ht="15.75" customHeight="1">
      <c r="C829" s="31"/>
    </row>
    <row r="830" ht="15.75" customHeight="1">
      <c r="C830" s="31"/>
    </row>
    <row r="831" ht="15.75" customHeight="1">
      <c r="C831" s="31"/>
    </row>
    <row r="832" ht="15.75" customHeight="1">
      <c r="C832" s="31"/>
    </row>
    <row r="833" ht="15.75" customHeight="1">
      <c r="C833" s="31"/>
    </row>
    <row r="834" ht="15.75" customHeight="1">
      <c r="C834" s="31"/>
    </row>
    <row r="835" ht="15.75" customHeight="1">
      <c r="C835" s="31"/>
    </row>
    <row r="836" ht="15.75" customHeight="1">
      <c r="C836" s="31"/>
    </row>
    <row r="837" ht="15.75" customHeight="1">
      <c r="C837" s="31"/>
    </row>
    <row r="838" ht="15.75" customHeight="1">
      <c r="C838" s="31"/>
    </row>
    <row r="839" ht="15.75" customHeight="1">
      <c r="C839" s="31"/>
    </row>
    <row r="840" ht="15.75" customHeight="1">
      <c r="C840" s="31"/>
    </row>
    <row r="841" ht="15.75" customHeight="1">
      <c r="C841" s="31"/>
    </row>
    <row r="842" ht="15.75" customHeight="1">
      <c r="C842" s="31"/>
    </row>
    <row r="843" ht="15.75" customHeight="1">
      <c r="C843" s="31"/>
    </row>
    <row r="844" ht="15.75" customHeight="1">
      <c r="C844" s="31"/>
    </row>
    <row r="845" ht="15.75" customHeight="1">
      <c r="C845" s="31"/>
    </row>
    <row r="846" ht="15.75" customHeight="1">
      <c r="C846" s="31"/>
    </row>
    <row r="847" ht="15.75" customHeight="1">
      <c r="C847" s="31"/>
    </row>
    <row r="848" ht="15.75" customHeight="1">
      <c r="C848" s="31"/>
    </row>
    <row r="849" ht="15.75" customHeight="1">
      <c r="C849" s="31"/>
    </row>
    <row r="850" ht="15.75" customHeight="1">
      <c r="C850" s="31"/>
    </row>
    <row r="851" ht="15.75" customHeight="1">
      <c r="C851" s="31"/>
    </row>
    <row r="852" ht="15.75" customHeight="1">
      <c r="C852" s="31"/>
    </row>
    <row r="853" ht="15.75" customHeight="1">
      <c r="C853" s="31"/>
    </row>
    <row r="854" ht="15.75" customHeight="1">
      <c r="C854" s="31"/>
    </row>
    <row r="855" ht="15.75" customHeight="1">
      <c r="C855" s="31"/>
    </row>
    <row r="856" ht="15.75" customHeight="1">
      <c r="C856" s="31"/>
    </row>
    <row r="857" ht="15.75" customHeight="1">
      <c r="C857" s="31"/>
    </row>
    <row r="858" ht="15.75" customHeight="1">
      <c r="C858" s="31"/>
    </row>
    <row r="859" ht="15.75" customHeight="1">
      <c r="C859" s="31"/>
    </row>
    <row r="860" ht="15.75" customHeight="1">
      <c r="C860" s="31"/>
    </row>
    <row r="861" ht="15.75" customHeight="1">
      <c r="C861" s="31"/>
    </row>
    <row r="862" ht="15.75" customHeight="1">
      <c r="C862" s="31"/>
    </row>
    <row r="863" ht="15.75" customHeight="1">
      <c r="C863" s="31"/>
    </row>
    <row r="864" ht="15.75" customHeight="1">
      <c r="C864" s="31"/>
    </row>
    <row r="865" ht="15.75" customHeight="1">
      <c r="C865" s="31"/>
    </row>
    <row r="866" ht="15.75" customHeight="1">
      <c r="C866" s="31"/>
    </row>
    <row r="867" ht="15.75" customHeight="1">
      <c r="C867" s="31"/>
    </row>
    <row r="868" ht="15.75" customHeight="1">
      <c r="C868" s="31"/>
    </row>
    <row r="869" ht="15.75" customHeight="1">
      <c r="C869" s="31"/>
    </row>
    <row r="870" ht="15.75" customHeight="1">
      <c r="C870" s="31"/>
    </row>
    <row r="871" ht="15.75" customHeight="1">
      <c r="C871" s="31"/>
    </row>
    <row r="872" ht="15.75" customHeight="1">
      <c r="C872" s="31"/>
    </row>
    <row r="873" ht="15.75" customHeight="1">
      <c r="C873" s="31"/>
    </row>
    <row r="874" ht="15.75" customHeight="1">
      <c r="C874" s="31"/>
    </row>
    <row r="875" ht="15.75" customHeight="1">
      <c r="C875" s="31"/>
    </row>
    <row r="876" ht="15.75" customHeight="1">
      <c r="C876" s="31"/>
    </row>
    <row r="877" ht="15.75" customHeight="1">
      <c r="C877" s="31"/>
    </row>
    <row r="878" ht="15.75" customHeight="1">
      <c r="C878" s="31"/>
    </row>
    <row r="879" ht="15.75" customHeight="1">
      <c r="C879" s="31"/>
    </row>
    <row r="880" ht="15.75" customHeight="1">
      <c r="C880" s="31"/>
    </row>
    <row r="881" ht="15.75" customHeight="1">
      <c r="C881" s="31"/>
    </row>
    <row r="882" ht="15.75" customHeight="1">
      <c r="C882" s="31"/>
    </row>
    <row r="883" ht="15.75" customHeight="1">
      <c r="C883" s="31"/>
    </row>
    <row r="884" ht="15.75" customHeight="1">
      <c r="C884" s="31"/>
    </row>
    <row r="885" ht="15.75" customHeight="1">
      <c r="C885" s="31"/>
    </row>
    <row r="886" ht="15.75" customHeight="1">
      <c r="C886" s="31"/>
    </row>
    <row r="887" ht="15.75" customHeight="1">
      <c r="C887" s="31"/>
    </row>
    <row r="888" ht="15.75" customHeight="1">
      <c r="C888" s="31"/>
    </row>
    <row r="889" ht="15.75" customHeight="1">
      <c r="C889" s="31"/>
    </row>
    <row r="890" ht="15.75" customHeight="1">
      <c r="C890" s="31"/>
    </row>
    <row r="891" ht="15.75" customHeight="1">
      <c r="C891" s="31"/>
    </row>
    <row r="892" ht="15.75" customHeight="1">
      <c r="C892" s="31"/>
    </row>
    <row r="893" ht="15.75" customHeight="1">
      <c r="C893" s="31"/>
    </row>
    <row r="894" ht="15.75" customHeight="1">
      <c r="C894" s="31"/>
    </row>
    <row r="895" ht="15.75" customHeight="1">
      <c r="C895" s="31"/>
    </row>
    <row r="896" ht="15.75" customHeight="1">
      <c r="C896" s="31"/>
    </row>
    <row r="897" ht="15.75" customHeight="1">
      <c r="C897" s="31"/>
    </row>
    <row r="898" ht="15.75" customHeight="1">
      <c r="C898" s="31"/>
    </row>
    <row r="899" ht="15.75" customHeight="1">
      <c r="C899" s="31"/>
    </row>
    <row r="900" ht="15.75" customHeight="1">
      <c r="C900" s="31"/>
    </row>
    <row r="901" ht="15.75" customHeight="1">
      <c r="C901" s="31"/>
    </row>
    <row r="902" ht="15.75" customHeight="1">
      <c r="C902" s="31"/>
    </row>
    <row r="903" ht="15.75" customHeight="1">
      <c r="C903" s="31"/>
    </row>
    <row r="904" ht="15.75" customHeight="1">
      <c r="C904" s="31"/>
    </row>
    <row r="905" ht="15.75" customHeight="1">
      <c r="C905" s="31"/>
    </row>
    <row r="906" ht="15.75" customHeight="1">
      <c r="C906" s="31"/>
    </row>
    <row r="907" ht="15.75" customHeight="1">
      <c r="C907" s="31"/>
    </row>
    <row r="908" ht="15.75" customHeight="1">
      <c r="C908" s="31"/>
    </row>
    <row r="909" ht="15.75" customHeight="1">
      <c r="C909" s="31"/>
    </row>
    <row r="910" ht="15.75" customHeight="1">
      <c r="C910" s="31"/>
    </row>
    <row r="911" ht="15.75" customHeight="1">
      <c r="C911" s="31"/>
    </row>
    <row r="912" ht="15.75" customHeight="1">
      <c r="C912" s="31"/>
    </row>
    <row r="913" ht="15.75" customHeight="1">
      <c r="C913" s="31"/>
    </row>
    <row r="914" ht="15.75" customHeight="1">
      <c r="C914" s="31"/>
    </row>
    <row r="915" ht="15.75" customHeight="1">
      <c r="C915" s="31"/>
    </row>
    <row r="916" ht="15.75" customHeight="1">
      <c r="C916" s="31"/>
    </row>
    <row r="917" ht="15.75" customHeight="1">
      <c r="C917" s="31"/>
    </row>
    <row r="918" ht="15.75" customHeight="1">
      <c r="C918" s="31"/>
    </row>
    <row r="919" ht="15.75" customHeight="1">
      <c r="C919" s="31"/>
    </row>
    <row r="920" ht="15.75" customHeight="1">
      <c r="C920" s="31"/>
    </row>
    <row r="921" ht="15.75" customHeight="1">
      <c r="C921" s="31"/>
    </row>
    <row r="922" ht="15.75" customHeight="1">
      <c r="C922" s="31"/>
    </row>
    <row r="923" ht="15.75" customHeight="1">
      <c r="C923" s="31"/>
    </row>
    <row r="924" ht="15.75" customHeight="1">
      <c r="C924" s="31"/>
    </row>
    <row r="925" ht="15.75" customHeight="1">
      <c r="C925" s="31"/>
    </row>
    <row r="926" ht="15.75" customHeight="1">
      <c r="C926" s="31"/>
    </row>
    <row r="927" ht="15.75" customHeight="1">
      <c r="C927" s="31"/>
    </row>
    <row r="928" ht="15.75" customHeight="1">
      <c r="C928" s="31"/>
    </row>
    <row r="929" ht="15.75" customHeight="1">
      <c r="C929" s="31"/>
    </row>
    <row r="930" ht="15.75" customHeight="1">
      <c r="C930" s="31"/>
    </row>
    <row r="931" ht="15.75" customHeight="1">
      <c r="C931" s="31"/>
    </row>
    <row r="932" ht="15.75" customHeight="1">
      <c r="C932" s="31"/>
    </row>
    <row r="933" ht="15.75" customHeight="1">
      <c r="C933" s="31"/>
    </row>
    <row r="934" ht="15.75" customHeight="1">
      <c r="C934" s="31"/>
    </row>
    <row r="935" ht="15.75" customHeight="1">
      <c r="C935" s="31"/>
    </row>
    <row r="936" ht="15.75" customHeight="1">
      <c r="C936" s="31"/>
    </row>
    <row r="937" ht="15.75" customHeight="1">
      <c r="C937" s="31"/>
    </row>
    <row r="938" ht="15.75" customHeight="1">
      <c r="C938" s="31"/>
    </row>
    <row r="939" ht="15.75" customHeight="1">
      <c r="C939" s="31"/>
    </row>
    <row r="940" ht="15.75" customHeight="1">
      <c r="C940" s="31"/>
    </row>
    <row r="941" ht="15.75" customHeight="1">
      <c r="C941" s="31"/>
    </row>
    <row r="942" ht="15.75" customHeight="1">
      <c r="C942" s="31"/>
    </row>
    <row r="943" ht="15.75" customHeight="1">
      <c r="C943" s="31"/>
    </row>
    <row r="944" ht="15.75" customHeight="1">
      <c r="C944" s="31"/>
    </row>
    <row r="945" ht="15.75" customHeight="1">
      <c r="C945" s="31"/>
    </row>
    <row r="946" ht="15.75" customHeight="1">
      <c r="C946" s="31"/>
    </row>
    <row r="947" ht="15.75" customHeight="1">
      <c r="C947" s="31"/>
    </row>
    <row r="948" ht="15.75" customHeight="1">
      <c r="C948" s="31"/>
    </row>
    <row r="949" ht="15.75" customHeight="1">
      <c r="C949" s="31"/>
    </row>
    <row r="950" ht="15.75" customHeight="1">
      <c r="C950" s="31"/>
    </row>
    <row r="951" ht="15.75" customHeight="1">
      <c r="C951" s="31"/>
    </row>
    <row r="952" ht="15.75" customHeight="1">
      <c r="C952" s="31"/>
    </row>
    <row r="953" ht="15.75" customHeight="1">
      <c r="C953" s="31"/>
    </row>
    <row r="954" ht="15.75" customHeight="1">
      <c r="C954" s="31"/>
    </row>
    <row r="955" ht="15.75" customHeight="1">
      <c r="C955" s="31"/>
    </row>
    <row r="956" ht="15.75" customHeight="1">
      <c r="C956" s="31"/>
    </row>
    <row r="957" ht="15.75" customHeight="1">
      <c r="C957" s="31"/>
    </row>
    <row r="958" ht="15.75" customHeight="1">
      <c r="C958" s="31"/>
    </row>
    <row r="959" ht="15.75" customHeight="1">
      <c r="C959" s="31"/>
    </row>
    <row r="960" ht="15.75" customHeight="1">
      <c r="C960" s="31"/>
    </row>
    <row r="961" ht="15.75" customHeight="1">
      <c r="C961" s="31"/>
    </row>
    <row r="962" ht="15.75" customHeight="1">
      <c r="C962" s="31"/>
    </row>
    <row r="963" ht="15.75" customHeight="1">
      <c r="C963" s="31"/>
    </row>
    <row r="964" ht="15.75" customHeight="1">
      <c r="C964" s="31"/>
    </row>
    <row r="965" ht="15.75" customHeight="1">
      <c r="C965" s="31"/>
    </row>
    <row r="966" ht="15.75" customHeight="1">
      <c r="C966" s="31"/>
    </row>
    <row r="967" ht="15.75" customHeight="1">
      <c r="C967" s="31"/>
    </row>
    <row r="968" ht="15.75" customHeight="1">
      <c r="C968" s="31"/>
    </row>
    <row r="969" ht="15.75" customHeight="1">
      <c r="C969" s="31"/>
    </row>
    <row r="970" ht="15.75" customHeight="1">
      <c r="C970" s="31"/>
    </row>
    <row r="971" ht="15.75" customHeight="1">
      <c r="C971" s="31"/>
    </row>
    <row r="972" ht="15.75" customHeight="1">
      <c r="C972" s="31"/>
    </row>
    <row r="973" ht="15.75" customHeight="1">
      <c r="C973" s="31"/>
    </row>
    <row r="974" ht="15.75" customHeight="1">
      <c r="C974" s="31"/>
    </row>
    <row r="975" ht="15.75" customHeight="1">
      <c r="C975" s="31"/>
    </row>
    <row r="976" ht="15.75" customHeight="1">
      <c r="C976" s="31"/>
    </row>
    <row r="977" ht="15.75" customHeight="1">
      <c r="C977" s="31"/>
    </row>
    <row r="978" ht="15.75" customHeight="1">
      <c r="C978" s="31"/>
    </row>
    <row r="979" ht="15.75" customHeight="1">
      <c r="C979" s="31"/>
    </row>
    <row r="980" ht="15.75" customHeight="1">
      <c r="C980" s="31"/>
    </row>
    <row r="981" ht="15.75" customHeight="1">
      <c r="C981" s="31"/>
    </row>
    <row r="982" ht="15.75" customHeight="1">
      <c r="C982" s="31"/>
    </row>
    <row r="983" ht="15.75" customHeight="1">
      <c r="C983" s="31"/>
    </row>
    <row r="984" ht="15.75" customHeight="1">
      <c r="C984" s="31"/>
    </row>
    <row r="985" ht="15.75" customHeight="1">
      <c r="C985" s="31"/>
    </row>
    <row r="986" ht="15.75" customHeight="1">
      <c r="C986" s="31"/>
    </row>
    <row r="987" ht="15.75" customHeight="1">
      <c r="C987" s="31"/>
    </row>
    <row r="988" ht="15.75" customHeight="1">
      <c r="C988" s="31"/>
    </row>
    <row r="989" ht="15.75" customHeight="1">
      <c r="C989" s="31"/>
    </row>
    <row r="990" ht="15.75" customHeight="1">
      <c r="C990" s="31"/>
    </row>
    <row r="991" ht="15.75" customHeight="1">
      <c r="C991" s="31"/>
    </row>
    <row r="992" ht="15.75" customHeight="1">
      <c r="C992" s="31"/>
    </row>
    <row r="993" ht="15.75" customHeight="1">
      <c r="C993" s="31"/>
    </row>
    <row r="994" ht="15.75" customHeight="1">
      <c r="C994" s="31"/>
    </row>
    <row r="995" ht="15.75" customHeight="1">
      <c r="C995" s="31"/>
    </row>
    <row r="996" ht="15.75" customHeight="1">
      <c r="C996" s="31"/>
    </row>
    <row r="997" ht="15.75" customHeight="1">
      <c r="C997" s="31"/>
    </row>
    <row r="998" ht="15.75" customHeight="1">
      <c r="C998" s="31"/>
    </row>
    <row r="999" ht="15.75" customHeight="1">
      <c r="C999" s="31"/>
    </row>
    <row r="1000" ht="15.75" customHeight="1">
      <c r="C1000" s="3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2025-09-17T22:54:35Z</dcterms:created>
  <dc:creator>Lucas Kohorst</dc:creator>
</cp:coreProperties>
</file>